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80" windowWidth="17370" windowHeight="10770"/>
  </bookViews>
  <sheets>
    <sheet name="Лист2" sheetId="2" r:id="rId1"/>
    <sheet name="Лист1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44" i="1"/>
  <c r="C44" s="1"/>
  <c r="AZ44"/>
  <c r="AZ42" s="1"/>
  <c r="AM43"/>
  <c r="AG43"/>
  <c r="AD41"/>
  <c r="AD43"/>
  <c r="BH48"/>
  <c r="BK41"/>
  <c r="BN44" l="1"/>
  <c r="BN42" s="1"/>
  <c r="BK42"/>
  <c r="AM29"/>
  <c r="AM27" s="1"/>
  <c r="AM26"/>
  <c r="C29" l="1"/>
  <c r="AD29" l="1"/>
  <c r="CK33" l="1"/>
  <c r="CJ33"/>
  <c r="CG33"/>
  <c r="CD33"/>
  <c r="BY33"/>
  <c r="BW33"/>
  <c r="BT33"/>
  <c r="BR33"/>
  <c r="BK33"/>
  <c r="BN33" s="1"/>
  <c r="BG33"/>
  <c r="AZ33"/>
  <c r="AT33"/>
  <c r="AP33"/>
  <c r="AM33"/>
  <c r="AK33"/>
  <c r="BK15" l="1"/>
  <c r="BN15" l="1"/>
  <c r="BK16"/>
  <c r="BK14" s="1"/>
  <c r="BK7"/>
  <c r="BN7" s="1"/>
  <c r="R18"/>
  <c r="BK8" l="1"/>
  <c r="CJ41" l="1"/>
  <c r="CK41"/>
  <c r="CK40"/>
  <c r="CJ40"/>
  <c r="CJ39" s="1"/>
  <c r="CK35"/>
  <c r="CK36"/>
  <c r="CK37"/>
  <c r="CK38"/>
  <c r="CK34"/>
  <c r="CJ35"/>
  <c r="CJ36"/>
  <c r="CJ37"/>
  <c r="CJ38"/>
  <c r="CJ34"/>
  <c r="CK18"/>
  <c r="CJ18"/>
  <c r="BG35"/>
  <c r="BG36"/>
  <c r="BG37"/>
  <c r="BG40"/>
  <c r="BG39" s="1"/>
  <c r="BG34"/>
  <c r="AZ35"/>
  <c r="AZ36"/>
  <c r="AZ37"/>
  <c r="AZ40"/>
  <c r="AZ39" s="1"/>
  <c r="AZ34"/>
  <c r="AT35"/>
  <c r="AT36"/>
  <c r="AT37"/>
  <c r="AT40"/>
  <c r="AT39" s="1"/>
  <c r="AT34"/>
  <c r="AT31" s="1"/>
  <c r="AP35"/>
  <c r="AP36"/>
  <c r="AP37"/>
  <c r="AP40"/>
  <c r="AP39" s="1"/>
  <c r="AP34"/>
  <c r="AL39"/>
  <c r="AK34"/>
  <c r="AK35"/>
  <c r="AK36"/>
  <c r="AK37"/>
  <c r="AK38"/>
  <c r="AK40"/>
  <c r="AK39" s="1"/>
  <c r="AM32"/>
  <c r="CG35"/>
  <c r="CD35"/>
  <c r="BY35"/>
  <c r="BW35"/>
  <c r="BT35"/>
  <c r="BR35"/>
  <c r="CG34"/>
  <c r="CD34"/>
  <c r="BY34"/>
  <c r="BW34"/>
  <c r="BT34"/>
  <c r="BR34"/>
  <c r="BK34"/>
  <c r="BN34" s="1"/>
  <c r="BK35"/>
  <c r="BN35" s="1"/>
  <c r="BN8"/>
  <c r="BK9"/>
  <c r="BN9" s="1"/>
  <c r="BK10"/>
  <c r="BN10" s="1"/>
  <c r="BK11"/>
  <c r="BN11" s="1"/>
  <c r="BK12"/>
  <c r="BN12" s="1"/>
  <c r="BK13"/>
  <c r="BN13" s="1"/>
  <c r="BN16"/>
  <c r="BN14" s="1"/>
  <c r="BK17"/>
  <c r="BN17" s="1"/>
  <c r="BK18"/>
  <c r="BN18" s="1"/>
  <c r="BK20"/>
  <c r="BK21"/>
  <c r="BN21" s="1"/>
  <c r="BK22"/>
  <c r="BN22" s="1"/>
  <c r="BK23"/>
  <c r="BN23" s="1"/>
  <c r="BK26"/>
  <c r="BK24" s="1"/>
  <c r="BK36"/>
  <c r="BN36" s="1"/>
  <c r="BK37"/>
  <c r="BN37" s="1"/>
  <c r="BN38"/>
  <c r="BK40"/>
  <c r="BN40" s="1"/>
  <c r="BN41"/>
  <c r="BK46"/>
  <c r="BN46" s="1"/>
  <c r="BN47"/>
  <c r="AM8"/>
  <c r="AM9"/>
  <c r="AM10"/>
  <c r="AM11"/>
  <c r="AM12"/>
  <c r="AM15"/>
  <c r="AM16"/>
  <c r="AM17"/>
  <c r="AM18"/>
  <c r="AM20"/>
  <c r="AM21"/>
  <c r="AM22"/>
  <c r="AM23"/>
  <c r="AM24"/>
  <c r="AM34"/>
  <c r="AM35"/>
  <c r="AM36"/>
  <c r="AM37"/>
  <c r="AM38"/>
  <c r="AM40"/>
  <c r="AM41"/>
  <c r="AM47"/>
  <c r="AM7"/>
  <c r="F48"/>
  <c r="G48"/>
  <c r="H48"/>
  <c r="I48"/>
  <c r="J48"/>
  <c r="L48"/>
  <c r="M48"/>
  <c r="N48"/>
  <c r="O48"/>
  <c r="P48"/>
  <c r="Q48"/>
  <c r="S48"/>
  <c r="T48"/>
  <c r="U48"/>
  <c r="V48"/>
  <c r="X48"/>
  <c r="Y48"/>
  <c r="Z48"/>
  <c r="AA48"/>
  <c r="AB48"/>
  <c r="AC48"/>
  <c r="AE48"/>
  <c r="AF48"/>
  <c r="AH48"/>
  <c r="AI48"/>
  <c r="AJ48"/>
  <c r="AK48"/>
  <c r="AL48"/>
  <c r="AN48"/>
  <c r="AO48"/>
  <c r="AQ48"/>
  <c r="AR48"/>
  <c r="AS48"/>
  <c r="AU48"/>
  <c r="AV48"/>
  <c r="AW48"/>
  <c r="AX48"/>
  <c r="AY48"/>
  <c r="BA48"/>
  <c r="BB48"/>
  <c r="BC48"/>
  <c r="BD48"/>
  <c r="BE48"/>
  <c r="BF48"/>
  <c r="BI48"/>
  <c r="BJ48"/>
  <c r="BL48"/>
  <c r="BM48"/>
  <c r="BO48"/>
  <c r="BP48"/>
  <c r="BQ48"/>
  <c r="BS48"/>
  <c r="BU48"/>
  <c r="BV48"/>
  <c r="BX48"/>
  <c r="BZ48"/>
  <c r="CA48"/>
  <c r="CB48"/>
  <c r="CC48"/>
  <c r="CE48"/>
  <c r="CF48"/>
  <c r="CH48"/>
  <c r="CI48"/>
  <c r="E48"/>
  <c r="BG31" l="1"/>
  <c r="BN6"/>
  <c r="CK39"/>
  <c r="AP31"/>
  <c r="AZ31"/>
  <c r="BK6"/>
  <c r="AM39"/>
  <c r="AM31"/>
  <c r="BN39"/>
  <c r="AK31"/>
  <c r="AM14"/>
  <c r="AM6" s="1"/>
  <c r="BK39"/>
  <c r="BK19"/>
  <c r="AM19"/>
  <c r="BK31"/>
  <c r="BN31"/>
  <c r="BN20"/>
  <c r="BN19" s="1"/>
  <c r="BN26"/>
  <c r="BN24" s="1"/>
  <c r="AD32"/>
  <c r="AD34"/>
  <c r="AD35"/>
  <c r="AD40"/>
  <c r="W32"/>
  <c r="W33"/>
  <c r="W34"/>
  <c r="W35"/>
  <c r="W40"/>
  <c r="W39" s="1"/>
  <c r="K30"/>
  <c r="K32"/>
  <c r="K33"/>
  <c r="K34"/>
  <c r="K35"/>
  <c r="K40"/>
  <c r="K39" s="1"/>
  <c r="K28"/>
  <c r="R8"/>
  <c r="AG8" s="1"/>
  <c r="R9"/>
  <c r="AG9" s="1"/>
  <c r="AG10"/>
  <c r="AG11"/>
  <c r="R12"/>
  <c r="AG12" s="1"/>
  <c r="R13"/>
  <c r="AG13" s="1"/>
  <c r="R15"/>
  <c r="AG15" s="1"/>
  <c r="R16"/>
  <c r="AG16" s="1"/>
  <c r="AG17"/>
  <c r="AG18"/>
  <c r="R20"/>
  <c r="R21"/>
  <c r="AG21" s="1"/>
  <c r="R22"/>
  <c r="AG22" s="1"/>
  <c r="AG23"/>
  <c r="R25"/>
  <c r="AG26"/>
  <c r="R28"/>
  <c r="AG29"/>
  <c r="R30"/>
  <c r="AG30" s="1"/>
  <c r="R32"/>
  <c r="R33"/>
  <c r="AG33" s="1"/>
  <c r="R34"/>
  <c r="AG34" s="1"/>
  <c r="R35"/>
  <c r="AG35" s="1"/>
  <c r="R40"/>
  <c r="AG40" s="1"/>
  <c r="AG41"/>
  <c r="AG47"/>
  <c r="R7"/>
  <c r="BK48" l="1"/>
  <c r="BN48"/>
  <c r="AM48"/>
  <c r="AD39"/>
  <c r="AG28"/>
  <c r="AG27" s="1"/>
  <c r="R27"/>
  <c r="AG25"/>
  <c r="AG24" s="1"/>
  <c r="R24"/>
  <c r="AG20"/>
  <c r="AG19" s="1"/>
  <c r="R19"/>
  <c r="AG14"/>
  <c r="AG7"/>
  <c r="K27"/>
  <c r="AG39"/>
  <c r="R14"/>
  <c r="R6" s="1"/>
  <c r="R39"/>
  <c r="R31"/>
  <c r="W31"/>
  <c r="AD31"/>
  <c r="AG32"/>
  <c r="AG31" s="1"/>
  <c r="K31"/>
  <c r="AG6" l="1"/>
  <c r="AG48" s="1"/>
  <c r="R48"/>
  <c r="C6"/>
  <c r="C24"/>
  <c r="C7"/>
  <c r="CJ6" l="1"/>
  <c r="CJ47"/>
  <c r="CK6"/>
  <c r="CK31"/>
  <c r="CK47" l="1"/>
  <c r="CK48" s="1"/>
  <c r="C48" s="1"/>
  <c r="CJ48"/>
  <c r="CG36"/>
  <c r="CG37"/>
  <c r="CG38"/>
  <c r="CG40"/>
  <c r="CG39" s="1"/>
  <c r="CG18"/>
  <c r="CG48" s="1"/>
  <c r="CD36"/>
  <c r="CD37"/>
  <c r="CD40"/>
  <c r="CD39" s="1"/>
  <c r="CD18"/>
  <c r="CD48" s="1"/>
  <c r="BY36"/>
  <c r="BY37"/>
  <c r="BY40"/>
  <c r="BY39" s="1"/>
  <c r="BY18"/>
  <c r="BY48" s="1"/>
  <c r="BW36"/>
  <c r="BW37"/>
  <c r="BW40"/>
  <c r="BW39" s="1"/>
  <c r="BW18"/>
  <c r="BW48" s="1"/>
  <c r="BT36"/>
  <c r="BT37"/>
  <c r="BT40"/>
  <c r="BT39" s="1"/>
  <c r="BT18"/>
  <c r="BT48" s="1"/>
  <c r="BR36"/>
  <c r="BR37"/>
  <c r="BR38"/>
  <c r="BR40"/>
  <c r="BR39" s="1"/>
  <c r="BR18"/>
  <c r="CJ31"/>
  <c r="BR48" l="1"/>
  <c r="BR31"/>
  <c r="BR6"/>
  <c r="BT6"/>
  <c r="BY6"/>
  <c r="CG6"/>
  <c r="BW6"/>
  <c r="CD6"/>
  <c r="CD31"/>
  <c r="BT31"/>
  <c r="BY31"/>
  <c r="BW31"/>
  <c r="CG31"/>
  <c r="C43" l="1"/>
  <c r="C46"/>
  <c r="C42" l="1"/>
  <c r="C38"/>
  <c r="C36" l="1"/>
  <c r="C26"/>
  <c r="C23"/>
  <c r="C10"/>
  <c r="C17"/>
  <c r="C11"/>
  <c r="C37" l="1"/>
  <c r="C8" l="1"/>
  <c r="C9"/>
  <c r="C12"/>
  <c r="C13"/>
  <c r="C15"/>
  <c r="C16"/>
  <c r="C18"/>
  <c r="C20"/>
  <c r="C21"/>
  <c r="C22"/>
  <c r="C28"/>
  <c r="C30"/>
  <c r="C32"/>
  <c r="C33"/>
  <c r="C34"/>
  <c r="C35"/>
  <c r="C40"/>
  <c r="C47"/>
  <c r="C19" l="1"/>
  <c r="C27"/>
  <c r="C41"/>
  <c r="C25"/>
  <c r="C31" l="1"/>
  <c r="C14"/>
  <c r="C39"/>
</calcChain>
</file>

<file path=xl/sharedStrings.xml><?xml version="1.0" encoding="utf-8"?>
<sst xmlns="http://schemas.openxmlformats.org/spreadsheetml/2006/main" count="428" uniqueCount="208">
  <si>
    <t>№ з/п</t>
  </si>
  <si>
    <t>Освітні компоненти (навчальні предмети)</t>
  </si>
  <si>
    <t>1.</t>
  </si>
  <si>
    <t>Базові предмети</t>
  </si>
  <si>
    <t>1.1</t>
  </si>
  <si>
    <t>1.2</t>
  </si>
  <si>
    <t>1.3</t>
  </si>
  <si>
    <t>1.4</t>
  </si>
  <si>
    <t>1.5</t>
  </si>
  <si>
    <t>1.6</t>
  </si>
  <si>
    <t>1.7</t>
  </si>
  <si>
    <t>1.8</t>
  </si>
  <si>
    <t>Українська мова</t>
  </si>
  <si>
    <t>Українська література</t>
  </si>
  <si>
    <t>Іноземна мова</t>
  </si>
  <si>
    <t>Зарубіжна література</t>
  </si>
  <si>
    <t>Історія України</t>
  </si>
  <si>
    <t>Всесвітня історія</t>
  </si>
  <si>
    <t>Громодянська освіта</t>
  </si>
  <si>
    <t>Математика</t>
  </si>
  <si>
    <t>1.8.1</t>
  </si>
  <si>
    <t>Алгебра і початки аналізу</t>
  </si>
  <si>
    <t>Геометрія</t>
  </si>
  <si>
    <t>1.8.2</t>
  </si>
  <si>
    <t>1.9</t>
  </si>
  <si>
    <t>Захист України</t>
  </si>
  <si>
    <t>1.10</t>
  </si>
  <si>
    <t>Фізична культура</t>
  </si>
  <si>
    <t>2.</t>
  </si>
  <si>
    <t>Природничі науки</t>
  </si>
  <si>
    <t>2.1</t>
  </si>
  <si>
    <t>2.2</t>
  </si>
  <si>
    <t>2.3</t>
  </si>
  <si>
    <t>2.4</t>
  </si>
  <si>
    <t>Фізика і астрономія</t>
  </si>
  <si>
    <t>Біологія і екологія</t>
  </si>
  <si>
    <t>Хімія</t>
  </si>
  <si>
    <t>Географія</t>
  </si>
  <si>
    <t>3.</t>
  </si>
  <si>
    <t>Вибірково-обов'язкові предмети</t>
  </si>
  <si>
    <t>3.1</t>
  </si>
  <si>
    <t>3.2</t>
  </si>
  <si>
    <t>Інформатика</t>
  </si>
  <si>
    <t>Технології</t>
  </si>
  <si>
    <t>4.</t>
  </si>
  <si>
    <t>Загально-професійна підготовка - базовий блок (компетентності/навчальні предмети)</t>
  </si>
  <si>
    <t>Кількість годин</t>
  </si>
  <si>
    <t>В т.ч. ЛПЗ</t>
  </si>
  <si>
    <t>4.1</t>
  </si>
  <si>
    <t>4.2</t>
  </si>
  <si>
    <t>4.3</t>
  </si>
  <si>
    <t>5.</t>
  </si>
  <si>
    <t>Професійно-теоретична підготовка (професійні компетентності/навчальні предмети)</t>
  </si>
  <si>
    <t>5.1</t>
  </si>
  <si>
    <t>5.2</t>
  </si>
  <si>
    <t>5.3</t>
  </si>
  <si>
    <t>5.4</t>
  </si>
  <si>
    <t>5.5</t>
  </si>
  <si>
    <t>5.7</t>
  </si>
  <si>
    <t>Технологія приготування їжі з основами товарознавства</t>
  </si>
  <si>
    <t>Облік, калькуляція і звітність</t>
  </si>
  <si>
    <t>Професійно-практична підготовка (професійні компетентності)</t>
  </si>
  <si>
    <t>Виробниче навчання</t>
  </si>
  <si>
    <t>Виробнича практика</t>
  </si>
  <si>
    <t>6.</t>
  </si>
  <si>
    <t>6.1</t>
  </si>
  <si>
    <t>6.2</t>
  </si>
  <si>
    <t>7.</t>
  </si>
  <si>
    <t>7.1</t>
  </si>
  <si>
    <t>8.</t>
  </si>
  <si>
    <t>Консультації</t>
  </si>
  <si>
    <t>Державна підсумкова атестація</t>
  </si>
  <si>
    <t>9.</t>
  </si>
  <si>
    <t>10.</t>
  </si>
  <si>
    <t>11.</t>
  </si>
  <si>
    <t>Державна кваліфікаційна атестація або поетапна атестація при продовження навчання</t>
  </si>
  <si>
    <t>Загальний обсяг навчального часу/ тижневе навантаження (без п. 8)</t>
  </si>
  <si>
    <t>Всього за І курс</t>
  </si>
  <si>
    <t>І семестр</t>
  </si>
  <si>
    <t>ІІ семестр</t>
  </si>
  <si>
    <t>Всього за ІV курс</t>
  </si>
  <si>
    <t>ІІ ступінь</t>
  </si>
  <si>
    <t>Всього за ІІІ курс</t>
  </si>
  <si>
    <t>Всього за ІІ курс</t>
  </si>
  <si>
    <t>РОБОЧИЙ НАВЧАЛЬНИЙ ПЛАН</t>
  </si>
  <si>
    <t>для підготовки кваліфікованих робітників на основі базової загальної середньої освіти, з отриманням повної загальної</t>
  </si>
  <si>
    <t>Розділ І. Графік освітнього процесу</t>
  </si>
  <si>
    <t>Липень</t>
  </si>
  <si>
    <t>Серпень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</si>
  <si>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</si>
  <si>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</si>
  <si>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</si>
  <si>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</si>
  <si>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</si>
  <si>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</si>
  <si>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</si>
  <si>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</si>
  <si>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</si>
  <si>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</si>
  <si>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Місяці</t>
  </si>
  <si>
    <t>Ступінь</t>
  </si>
  <si>
    <t>Курс</t>
  </si>
  <si>
    <t>ІІ</t>
  </si>
  <si>
    <t>ІІІ</t>
  </si>
  <si>
    <t>І</t>
  </si>
  <si>
    <t>ІV</t>
  </si>
  <si>
    <t>К</t>
  </si>
  <si>
    <t>Розділ ІІ. Зведені дані за бюджетом часу (в тижнях і годинах)</t>
  </si>
  <si>
    <t>Ступінь навчання</t>
  </si>
  <si>
    <t>Курс   навчання</t>
  </si>
  <si>
    <t>Теоретична підготовка</t>
  </si>
  <si>
    <t>Професійно-практична підготовка</t>
  </si>
  <si>
    <t>Загальнопрофесійна підготовка</t>
  </si>
  <si>
    <t>Професійно-теоретична підготовка</t>
  </si>
  <si>
    <t>Виробниче навчання в навчальному закладі</t>
  </si>
  <si>
    <t>Виробниче навчання на виробництві чи в сфері послуг</t>
  </si>
  <si>
    <t>Виробнича практика на робочих місцях на виробництві чи в сфері послуг</t>
  </si>
  <si>
    <t>Державна кваліфікаційна атестація (інші форми контролю)</t>
  </si>
  <si>
    <t>Святкові</t>
  </si>
  <si>
    <t>Канікули</t>
  </si>
  <si>
    <t>Всього тижнів       у навчальному році</t>
  </si>
  <si>
    <t>тиж.</t>
  </si>
  <si>
    <t>год.</t>
  </si>
  <si>
    <t>Розділ ІІІ. Рівні кваліфікації</t>
  </si>
  <si>
    <t>Код</t>
  </si>
  <si>
    <t>Професія</t>
  </si>
  <si>
    <t>Кваліфікація</t>
  </si>
  <si>
    <t>Кухар</t>
  </si>
  <si>
    <t>3 розряд</t>
  </si>
  <si>
    <t>4 розряд</t>
  </si>
  <si>
    <t>Розділ ІV. Пояснення до плану освітнього процесу</t>
  </si>
  <si>
    <t>ПОГОДЖЕНО</t>
  </si>
  <si>
    <t>Директор Навчально-методичного центру</t>
  </si>
  <si>
    <t>_____________Наталія САМОЙЛЕНКО</t>
  </si>
  <si>
    <t>ТВ</t>
  </si>
  <si>
    <t>П</t>
  </si>
  <si>
    <t>ППКА</t>
  </si>
  <si>
    <t>Т</t>
  </si>
  <si>
    <t>ПДКА</t>
  </si>
  <si>
    <t xml:space="preserve">Кількість              робочих тижнів
</t>
  </si>
  <si>
    <r>
      <t xml:space="preserve">Вид професійної підготовки: </t>
    </r>
    <r>
      <rPr>
        <u/>
        <sz val="12"/>
        <color theme="1"/>
        <rFont val="Times New Roman"/>
        <family val="1"/>
        <charset val="204"/>
      </rPr>
      <t>первинна професійна підготовка</t>
    </r>
  </si>
  <si>
    <r>
      <t xml:space="preserve">Форма навчання: </t>
    </r>
    <r>
      <rPr>
        <u/>
        <sz val="12"/>
        <color theme="1"/>
        <rFont val="Times New Roman"/>
        <family val="1"/>
        <charset val="204"/>
      </rPr>
      <t>денна</t>
    </r>
  </si>
  <si>
    <t>Директор Департаменту освіти і науки</t>
  </si>
  <si>
    <t>________________ Вікторія ГРОБОВА</t>
  </si>
  <si>
    <t>-</t>
  </si>
  <si>
    <t>ІV семестр</t>
  </si>
  <si>
    <t>КНД-4.6</t>
  </si>
  <si>
    <t>КНД-4.5</t>
  </si>
  <si>
    <t>КНД-4.4</t>
  </si>
  <si>
    <t>КНД-4.3</t>
  </si>
  <si>
    <t>КНД-4.2</t>
  </si>
  <si>
    <t>КНД-4.1</t>
  </si>
  <si>
    <t>КНД-4 р.</t>
  </si>
  <si>
    <t>КНД-3 р.</t>
  </si>
  <si>
    <t>Малювання і ліплення</t>
  </si>
  <si>
    <t>Технологія приготування борошняних кондитерських виробів з основами товарознавства</t>
  </si>
  <si>
    <t>КНД-3.5</t>
  </si>
  <si>
    <t>КНД-3.4</t>
  </si>
  <si>
    <t>КНД-3.3</t>
  </si>
  <si>
    <t>КНД-3.2</t>
  </si>
  <si>
    <t>Устаткування підприємств ресторанного господарства</t>
  </si>
  <si>
    <t>Організація обслуговування та виробництва</t>
  </si>
  <si>
    <t>Освітній компонент вільного вибору</t>
  </si>
  <si>
    <t>Основи трудового законодавства</t>
  </si>
  <si>
    <t>Основи галузевої економіки та підприємництва</t>
  </si>
  <si>
    <t>Охорона праці</t>
  </si>
  <si>
    <t>V семестр</t>
  </si>
  <si>
    <t>VI семестр</t>
  </si>
  <si>
    <t>VII семестр</t>
  </si>
  <si>
    <t>VIII семестр</t>
  </si>
  <si>
    <t>IІІ семестр</t>
  </si>
  <si>
    <t>5.6</t>
  </si>
  <si>
    <t>середньої освіти за професіями: 5122 «Кухар» 4 розряду, 7412 «Кондитер» 3,4  розрядів</t>
  </si>
  <si>
    <r>
      <t xml:space="preserve">Ступінь навчання: </t>
    </r>
    <r>
      <rPr>
        <u/>
        <sz val="12"/>
        <color theme="1"/>
        <rFont val="Times New Roman"/>
        <family val="1"/>
        <charset val="204"/>
      </rPr>
      <t>другий</t>
    </r>
  </si>
  <si>
    <t>2. Планом передбачено проведення спільної практики перед присвоєнням відповідної кваліфікації.</t>
  </si>
  <si>
    <t>Розділ. V. План освітнього процесу</t>
  </si>
  <si>
    <t>_______________________________</t>
  </si>
  <si>
    <t>Сумської обласної державної адміністрації</t>
  </si>
  <si>
    <r>
      <t>«_____»_____________</t>
    </r>
    <r>
      <rPr>
        <sz val="10"/>
        <color theme="1"/>
        <rFont val="Times New Roman"/>
        <family val="1"/>
        <charset val="204"/>
      </rPr>
      <t xml:space="preserve"> 2022 р.</t>
    </r>
  </si>
  <si>
    <t>4. Навчальним планом передбачено до 300 годин консультацій. Форми проведення консультацій (групові, індивідуальні і т.д.) визначаються навчальним закладом. Консультації проводяться за окремим графіком.</t>
  </si>
  <si>
    <t>ТП</t>
  </si>
  <si>
    <t>Кондитер</t>
  </si>
  <si>
    <t xml:space="preserve">5. Максимальне тижневе навантаження становить 36 годин. Денне навантаження теоретичної підготовки не перевищує 8 годин, виробничого навчання – 6 годин.  </t>
  </si>
  <si>
    <t>Санітарія, гігієна і фізіологія</t>
  </si>
  <si>
    <t>ДПА</t>
  </si>
  <si>
    <t xml:space="preserve"> П  </t>
  </si>
  <si>
    <t>ОК00, ОК01</t>
  </si>
  <si>
    <t>ОК 02</t>
  </si>
  <si>
    <t>ОК03, ОК04</t>
  </si>
  <si>
    <t>Кваліфікація: кухар 4 розряду</t>
  </si>
  <si>
    <t>Кваліфікація: ЗПБ, кондитер 3 розряду</t>
  </si>
  <si>
    <t>ЗПБ, КНД3.1</t>
  </si>
  <si>
    <t>КУХАР 4 р.</t>
  </si>
  <si>
    <t>Кваліфікація: кондитер 4 розряду</t>
  </si>
  <si>
    <t xml:space="preserve">                           </t>
  </si>
  <si>
    <t>Організація обслуговування за системою "Кейтеринг"</t>
  </si>
  <si>
    <t>7.2</t>
  </si>
  <si>
    <t>Дизайн виробництва</t>
  </si>
  <si>
    <t>до 300</t>
  </si>
  <si>
    <t>3. З метою опанування додаткових професійних компетентностей до робочого навчального плану включено освітні компоненти вільного вибору: «Організація обслуговування за системою «Кейтеринг» - 26 годин та «Дизайн виробництва» - 14 годин.</t>
  </si>
  <si>
    <t>Умовні позначення: Т – теоретичне навчання, В – виробниче навчання, П – виробнича практика, ПКА – поетапна кваліфікаційна атестація,                        ДПА – державна підсумкова атестація, ДКА – державна кваліфікаційна атестація, К – канікули</t>
  </si>
  <si>
    <t>професійно-технічної освіти у Сумській області</t>
  </si>
  <si>
    <r>
      <t xml:space="preserve">Термін навчання: </t>
    </r>
    <r>
      <rPr>
        <u/>
        <sz val="12"/>
        <color theme="1"/>
        <rFont val="Times New Roman"/>
        <family val="1"/>
        <charset val="204"/>
      </rPr>
      <t xml:space="preserve">3 роки </t>
    </r>
    <r>
      <rPr>
        <u/>
        <sz val="12"/>
        <rFont val="Times New Roman"/>
        <family val="1"/>
        <charset val="204"/>
      </rPr>
      <t>25 тижнів</t>
    </r>
  </si>
  <si>
    <t>ЗАТВЕРДЖУЮ</t>
  </si>
  <si>
    <t>1. Робочий навчальний план розроблено  відповідно до стандартів професійної (професійно-технічної) освіти з професії: 5122  «Кухар» (наказ Міністерства освіти і науки України від 26.10.2021 №1133); з професії 7412 «Кондитер» (наказ Міністерства освіти і науки України від 27.12.2017 №1691)</t>
  </si>
  <si>
    <t xml:space="preserve">Директор                                                                                                                                                                                                </t>
  </si>
  <si>
    <t>Державного професійно-технічного навчального закладу</t>
  </si>
  <si>
    <t>«                                                                                                            »</t>
  </si>
</sst>
</file>

<file path=xl/styles.xml><?xml version="1.0" encoding="utf-8"?>
<styleSheet xmlns="http://schemas.openxmlformats.org/spreadsheetml/2006/main">
  <numFmts count="1">
    <numFmt numFmtId="164" formatCode="000000"/>
  </numFmts>
  <fonts count="2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49" fontId="7" fillId="0" borderId="1" xfId="0" applyNumberFormat="1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7" fillId="3" borderId="1" xfId="0" applyFont="1" applyFill="1" applyBorder="1"/>
    <xf numFmtId="49" fontId="9" fillId="2" borderId="1" xfId="0" applyNumberFormat="1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wrapText="1"/>
    </xf>
    <xf numFmtId="0" fontId="10" fillId="0" borderId="0" xfId="0" applyFont="1"/>
    <xf numFmtId="0" fontId="2" fillId="0" borderId="0" xfId="0" applyFont="1"/>
    <xf numFmtId="0" fontId="12" fillId="0" borderId="1" xfId="0" applyFont="1" applyBorder="1" applyAlignment="1">
      <alignment textRotation="9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49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Border="1" applyAlignment="1">
      <alignment horizontal="center" vertical="center" textRotation="255"/>
    </xf>
    <xf numFmtId="0" fontId="7" fillId="3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wrapText="1"/>
    </xf>
    <xf numFmtId="0" fontId="12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2" fillId="0" borderId="8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  <xf numFmtId="0" fontId="16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11" fillId="0" borderId="10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11" fillId="0" borderId="12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wrapText="1" shrinkToFit="1"/>
    </xf>
    <xf numFmtId="0" fontId="0" fillId="0" borderId="0" xfId="0" applyFont="1" applyAlignment="1">
      <alignment horizontal="center" wrapText="1" shrinkToFit="1"/>
    </xf>
    <xf numFmtId="0" fontId="3" fillId="0" borderId="0" xfId="0" applyFont="1" applyAlignment="1">
      <alignment horizontal="left"/>
    </xf>
    <xf numFmtId="0" fontId="12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/>
    <xf numFmtId="0" fontId="13" fillId="0" borderId="2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8"/>
  <sheetViews>
    <sheetView tabSelected="1" workbookViewId="0">
      <selection activeCell="A9" sqref="A9:BB9"/>
    </sheetView>
  </sheetViews>
  <sheetFormatPr defaultColWidth="9.140625" defaultRowHeight="18.75"/>
  <cols>
    <col min="1" max="16" width="2.5703125" style="3" customWidth="1"/>
    <col min="17" max="17" width="2.7109375" style="3" customWidth="1"/>
    <col min="18" max="18" width="2.42578125" style="3" customWidth="1"/>
    <col min="19" max="37" width="2.5703125" style="3" customWidth="1"/>
    <col min="38" max="38" width="2.42578125" style="3" customWidth="1"/>
    <col min="39" max="54" width="2.5703125" style="3" customWidth="1"/>
    <col min="55" max="16384" width="9.140625" style="3"/>
  </cols>
  <sheetData>
    <row r="1" spans="1:54" s="31" customFormat="1" ht="15.75">
      <c r="A1" s="25" t="s">
        <v>131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 t="s">
        <v>131</v>
      </c>
      <c r="W1" s="25"/>
      <c r="X1" s="25"/>
      <c r="Y1" s="25"/>
      <c r="Z1" s="25"/>
      <c r="AA1" s="25"/>
      <c r="AB1" s="25"/>
      <c r="AC1" s="25"/>
      <c r="AD1" s="25"/>
      <c r="AE1" s="1"/>
      <c r="AG1" s="25"/>
      <c r="AH1" s="25"/>
      <c r="AI1" s="25"/>
      <c r="AJ1" s="25"/>
      <c r="AK1" s="25"/>
      <c r="AL1" s="25"/>
      <c r="AM1" s="25"/>
      <c r="AN1" s="25" t="s">
        <v>203</v>
      </c>
      <c r="AP1" s="25"/>
      <c r="AQ1" s="25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</row>
    <row r="2" spans="1:54" s="31" customFormat="1" ht="15.75">
      <c r="A2" s="25" t="s">
        <v>132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 t="s">
        <v>176</v>
      </c>
      <c r="W2" s="25"/>
      <c r="X2" s="25"/>
      <c r="Y2" s="25"/>
      <c r="Z2" s="25"/>
      <c r="AA2" s="25"/>
      <c r="AB2" s="25"/>
      <c r="AC2" s="25"/>
      <c r="AD2" s="25"/>
      <c r="AE2" s="1"/>
      <c r="AG2" s="25"/>
      <c r="AH2" s="25"/>
      <c r="AI2" s="25"/>
      <c r="AJ2" s="25"/>
      <c r="AK2" s="25"/>
      <c r="AL2" s="25"/>
      <c r="AM2" s="25"/>
      <c r="AN2" s="25" t="s">
        <v>142</v>
      </c>
      <c r="AP2" s="25"/>
      <c r="AQ2" s="25"/>
    </row>
    <row r="3" spans="1:54" s="31" customFormat="1" ht="15.75">
      <c r="A3" s="25" t="s">
        <v>201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 t="s">
        <v>176</v>
      </c>
      <c r="W3" s="25"/>
      <c r="X3" s="25"/>
      <c r="Y3" s="25"/>
      <c r="Z3" s="25"/>
      <c r="AA3" s="25"/>
      <c r="AB3" s="25"/>
      <c r="AC3" s="25"/>
      <c r="AD3" s="25"/>
      <c r="AE3" s="1"/>
      <c r="AG3" s="25"/>
      <c r="AH3" s="25"/>
      <c r="AI3" s="25"/>
      <c r="AJ3" s="25"/>
      <c r="AK3" s="25"/>
      <c r="AL3" s="25"/>
      <c r="AM3" s="25"/>
      <c r="AN3" s="25" t="s">
        <v>177</v>
      </c>
      <c r="AP3" s="25"/>
      <c r="AQ3" s="25"/>
    </row>
    <row r="4" spans="1:54" s="31" customFormat="1" ht="15.75">
      <c r="A4" s="25" t="s">
        <v>133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 t="s">
        <v>176</v>
      </c>
      <c r="W4" s="25"/>
      <c r="X4" s="25"/>
      <c r="Y4" s="25"/>
      <c r="Z4" s="25"/>
      <c r="AA4" s="25"/>
      <c r="AB4" s="25"/>
      <c r="AC4" s="25"/>
      <c r="AD4" s="25"/>
      <c r="AE4" s="1"/>
      <c r="AG4" s="25"/>
      <c r="AH4" s="25"/>
      <c r="AI4" s="25"/>
      <c r="AJ4" s="25"/>
      <c r="AK4" s="25"/>
      <c r="AL4" s="25"/>
      <c r="AM4" s="25"/>
      <c r="AN4" s="25" t="s">
        <v>143</v>
      </c>
      <c r="AP4" s="25"/>
      <c r="AQ4" s="25"/>
    </row>
    <row r="5" spans="1:54" s="31" customFormat="1" ht="15.75">
      <c r="A5" s="24" t="s">
        <v>178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4"/>
      <c r="M5" s="25"/>
      <c r="N5" s="25"/>
      <c r="O5" s="25"/>
      <c r="P5" s="25"/>
      <c r="Q5" s="25"/>
      <c r="R5" s="25"/>
      <c r="S5" s="24"/>
      <c r="T5" s="25"/>
      <c r="U5" s="25"/>
      <c r="V5" s="24" t="s">
        <v>178</v>
      </c>
      <c r="W5" s="25"/>
      <c r="X5" s="25"/>
      <c r="Y5" s="25"/>
      <c r="Z5" s="25"/>
      <c r="AA5" s="25"/>
      <c r="AB5" s="25"/>
      <c r="AC5" s="25"/>
      <c r="AD5" s="25"/>
      <c r="AE5" s="1"/>
      <c r="AG5" s="25"/>
      <c r="AH5" s="25"/>
      <c r="AI5" s="25"/>
      <c r="AJ5" s="25"/>
      <c r="AK5" s="25"/>
      <c r="AL5" s="25"/>
      <c r="AM5" s="25"/>
      <c r="AN5" s="24" t="s">
        <v>178</v>
      </c>
      <c r="AP5" s="25"/>
      <c r="AQ5" s="25"/>
    </row>
    <row r="6" spans="1:54" s="31" customFormat="1" ht="15.75"/>
    <row r="7" spans="1:54" ht="21.75" customHeight="1">
      <c r="A7" s="52" t="s">
        <v>84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</row>
    <row r="8" spans="1:54" ht="15" customHeight="1">
      <c r="A8" s="118" t="s">
        <v>206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</row>
    <row r="9" spans="1:54" ht="15" customHeight="1">
      <c r="A9" s="118" t="s">
        <v>207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</row>
    <row r="10" spans="1:54" ht="15" customHeight="1">
      <c r="A10" s="118" t="s">
        <v>85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</row>
    <row r="11" spans="1:54" ht="15" customHeight="1">
      <c r="A11" s="118" t="s">
        <v>172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</row>
    <row r="12" spans="1:54" ht="15" customHeight="1">
      <c r="A12" s="110" t="s">
        <v>173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</row>
    <row r="13" spans="1:54" ht="15" customHeight="1">
      <c r="A13" s="110" t="s">
        <v>140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</row>
    <row r="14" spans="1:54" ht="15" customHeight="1">
      <c r="A14" s="110" t="s">
        <v>141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</row>
    <row r="15" spans="1:54" ht="15" customHeight="1">
      <c r="A15" s="110" t="s">
        <v>202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</row>
    <row r="16" spans="1:54" ht="12.75" customHeight="1">
      <c r="A16" s="110" t="s">
        <v>194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</row>
    <row r="17" spans="1:54">
      <c r="A17" s="52" t="s">
        <v>86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</row>
    <row r="18" spans="1:54" ht="12" customHeight="1">
      <c r="A18" s="116" t="s">
        <v>99</v>
      </c>
      <c r="B18" s="117"/>
      <c r="C18" s="111" t="s">
        <v>89</v>
      </c>
      <c r="D18" s="112"/>
      <c r="E18" s="112"/>
      <c r="F18" s="112"/>
      <c r="G18" s="113"/>
      <c r="H18" s="111" t="s">
        <v>90</v>
      </c>
      <c r="I18" s="114"/>
      <c r="J18" s="114"/>
      <c r="K18" s="115"/>
      <c r="L18" s="111" t="s">
        <v>91</v>
      </c>
      <c r="M18" s="114"/>
      <c r="N18" s="114"/>
      <c r="O18" s="115"/>
      <c r="P18" s="111" t="s">
        <v>92</v>
      </c>
      <c r="Q18" s="114"/>
      <c r="R18" s="114"/>
      <c r="S18" s="115"/>
      <c r="T18" s="111" t="s">
        <v>93</v>
      </c>
      <c r="U18" s="114"/>
      <c r="V18" s="114"/>
      <c r="W18" s="115"/>
      <c r="X18" s="111" t="s">
        <v>94</v>
      </c>
      <c r="Y18" s="114"/>
      <c r="Z18" s="114"/>
      <c r="AA18" s="115"/>
      <c r="AB18" s="111" t="s">
        <v>95</v>
      </c>
      <c r="AC18" s="112"/>
      <c r="AD18" s="112"/>
      <c r="AE18" s="112"/>
      <c r="AF18" s="113"/>
      <c r="AG18" s="111" t="s">
        <v>96</v>
      </c>
      <c r="AH18" s="112"/>
      <c r="AI18" s="112"/>
      <c r="AJ18" s="113"/>
      <c r="AK18" s="111" t="s">
        <v>97</v>
      </c>
      <c r="AL18" s="112"/>
      <c r="AM18" s="112"/>
      <c r="AN18" s="112"/>
      <c r="AO18" s="113"/>
      <c r="AP18" s="111" t="s">
        <v>98</v>
      </c>
      <c r="AQ18" s="112"/>
      <c r="AR18" s="112"/>
      <c r="AS18" s="113"/>
      <c r="AT18" s="111" t="s">
        <v>87</v>
      </c>
      <c r="AU18" s="112"/>
      <c r="AV18" s="112"/>
      <c r="AW18" s="112"/>
      <c r="AX18" s="113"/>
      <c r="AY18" s="111" t="s">
        <v>88</v>
      </c>
      <c r="AZ18" s="112"/>
      <c r="BA18" s="112"/>
      <c r="BB18" s="113"/>
    </row>
    <row r="19" spans="1:54" ht="35.25" customHeight="1">
      <c r="A19" s="26" t="s">
        <v>100</v>
      </c>
      <c r="B19" s="26" t="s">
        <v>101</v>
      </c>
      <c r="C19" s="27">
        <v>1</v>
      </c>
      <c r="D19" s="27">
        <v>2</v>
      </c>
      <c r="E19" s="27">
        <v>3</v>
      </c>
      <c r="F19" s="27">
        <v>4</v>
      </c>
      <c r="G19" s="27">
        <v>5</v>
      </c>
      <c r="H19" s="27">
        <v>6</v>
      </c>
      <c r="I19" s="27">
        <v>7</v>
      </c>
      <c r="J19" s="27">
        <v>8</v>
      </c>
      <c r="K19" s="27">
        <v>9</v>
      </c>
      <c r="L19" s="30">
        <v>10</v>
      </c>
      <c r="M19" s="30">
        <v>11</v>
      </c>
      <c r="N19" s="30">
        <v>12</v>
      </c>
      <c r="O19" s="30">
        <v>13</v>
      </c>
      <c r="P19" s="30">
        <v>14</v>
      </c>
      <c r="Q19" s="30">
        <v>15</v>
      </c>
      <c r="R19" s="30">
        <v>16</v>
      </c>
      <c r="S19" s="30">
        <v>17</v>
      </c>
      <c r="T19" s="30">
        <v>18</v>
      </c>
      <c r="U19" s="30">
        <v>19</v>
      </c>
      <c r="V19" s="30">
        <v>20</v>
      </c>
      <c r="W19" s="30">
        <v>21</v>
      </c>
      <c r="X19" s="30">
        <v>22</v>
      </c>
      <c r="Y19" s="30">
        <v>23</v>
      </c>
      <c r="Z19" s="30">
        <v>24</v>
      </c>
      <c r="AA19" s="30">
        <v>25</v>
      </c>
      <c r="AB19" s="30">
        <v>26</v>
      </c>
      <c r="AC19" s="30">
        <v>27</v>
      </c>
      <c r="AD19" s="30">
        <v>28</v>
      </c>
      <c r="AE19" s="30">
        <v>29</v>
      </c>
      <c r="AF19" s="30">
        <v>30</v>
      </c>
      <c r="AG19" s="30">
        <v>31</v>
      </c>
      <c r="AH19" s="30">
        <v>32</v>
      </c>
      <c r="AI19" s="30">
        <v>33</v>
      </c>
      <c r="AJ19" s="30">
        <v>34</v>
      </c>
      <c r="AK19" s="30">
        <v>35</v>
      </c>
      <c r="AL19" s="30">
        <v>36</v>
      </c>
      <c r="AM19" s="30">
        <v>37</v>
      </c>
      <c r="AN19" s="30">
        <v>38</v>
      </c>
      <c r="AO19" s="30">
        <v>39</v>
      </c>
      <c r="AP19" s="30">
        <v>40</v>
      </c>
      <c r="AQ19" s="30">
        <v>41</v>
      </c>
      <c r="AR19" s="30">
        <v>42</v>
      </c>
      <c r="AS19" s="30">
        <v>43</v>
      </c>
      <c r="AT19" s="30">
        <v>44</v>
      </c>
      <c r="AU19" s="30">
        <v>45</v>
      </c>
      <c r="AV19" s="30">
        <v>46</v>
      </c>
      <c r="AW19" s="30">
        <v>47</v>
      </c>
      <c r="AX19" s="30">
        <v>48</v>
      </c>
      <c r="AY19" s="30">
        <v>49</v>
      </c>
      <c r="AZ19" s="30">
        <v>50</v>
      </c>
      <c r="BA19" s="30">
        <v>51</v>
      </c>
      <c r="BB19" s="30">
        <v>52</v>
      </c>
    </row>
    <row r="20" spans="1:54" s="2" customFormat="1" ht="28.5" customHeight="1">
      <c r="A20" s="58" t="s">
        <v>102</v>
      </c>
      <c r="B20" s="28" t="s">
        <v>104</v>
      </c>
      <c r="C20" s="29" t="s">
        <v>137</v>
      </c>
      <c r="D20" s="29" t="s">
        <v>134</v>
      </c>
      <c r="E20" s="29" t="s">
        <v>134</v>
      </c>
      <c r="F20" s="29" t="s">
        <v>134</v>
      </c>
      <c r="G20" s="29" t="s">
        <v>134</v>
      </c>
      <c r="H20" s="29" t="s">
        <v>134</v>
      </c>
      <c r="I20" s="29" t="s">
        <v>134</v>
      </c>
      <c r="J20" s="29" t="s">
        <v>134</v>
      </c>
      <c r="K20" s="29" t="s">
        <v>134</v>
      </c>
      <c r="L20" s="29" t="s">
        <v>134</v>
      </c>
      <c r="M20" s="29" t="s">
        <v>134</v>
      </c>
      <c r="N20" s="29" t="s">
        <v>134</v>
      </c>
      <c r="O20" s="29" t="s">
        <v>134</v>
      </c>
      <c r="P20" s="29" t="s">
        <v>134</v>
      </c>
      <c r="Q20" s="29" t="s">
        <v>134</v>
      </c>
      <c r="R20" s="29" t="s">
        <v>134</v>
      </c>
      <c r="S20" s="29" t="s">
        <v>134</v>
      </c>
      <c r="T20" s="29" t="s">
        <v>106</v>
      </c>
      <c r="U20" s="29" t="s">
        <v>106</v>
      </c>
      <c r="V20" s="29" t="s">
        <v>134</v>
      </c>
      <c r="W20" s="29" t="s">
        <v>134</v>
      </c>
      <c r="X20" s="29" t="s">
        <v>134</v>
      </c>
      <c r="Y20" s="29" t="s">
        <v>134</v>
      </c>
      <c r="Z20" s="29" t="s">
        <v>134</v>
      </c>
      <c r="AA20" s="29" t="s">
        <v>134</v>
      </c>
      <c r="AB20" s="29" t="s">
        <v>134</v>
      </c>
      <c r="AC20" s="29" t="s">
        <v>134</v>
      </c>
      <c r="AD20" s="29" t="s">
        <v>134</v>
      </c>
      <c r="AE20" s="29" t="s">
        <v>134</v>
      </c>
      <c r="AF20" s="29" t="s">
        <v>134</v>
      </c>
      <c r="AG20" s="29" t="s">
        <v>134</v>
      </c>
      <c r="AH20" s="29" t="s">
        <v>134</v>
      </c>
      <c r="AI20" s="29" t="s">
        <v>134</v>
      </c>
      <c r="AJ20" s="29" t="s">
        <v>134</v>
      </c>
      <c r="AK20" s="29" t="s">
        <v>134</v>
      </c>
      <c r="AL20" s="29" t="s">
        <v>134</v>
      </c>
      <c r="AM20" s="29" t="s">
        <v>134</v>
      </c>
      <c r="AN20" s="29" t="s">
        <v>134</v>
      </c>
      <c r="AO20" s="29" t="s">
        <v>134</v>
      </c>
      <c r="AP20" s="29" t="s">
        <v>134</v>
      </c>
      <c r="AQ20" s="29" t="s">
        <v>134</v>
      </c>
      <c r="AR20" s="29" t="s">
        <v>134</v>
      </c>
      <c r="AS20" s="29" t="s">
        <v>134</v>
      </c>
      <c r="AT20" s="29" t="s">
        <v>106</v>
      </c>
      <c r="AU20" s="29" t="s">
        <v>106</v>
      </c>
      <c r="AV20" s="29" t="s">
        <v>106</v>
      </c>
      <c r="AW20" s="29" t="s">
        <v>106</v>
      </c>
      <c r="AX20" s="29" t="s">
        <v>106</v>
      </c>
      <c r="AY20" s="29" t="s">
        <v>106</v>
      </c>
      <c r="AZ20" s="29" t="s">
        <v>106</v>
      </c>
      <c r="BA20" s="29" t="s">
        <v>106</v>
      </c>
      <c r="BB20" s="29" t="s">
        <v>106</v>
      </c>
    </row>
    <row r="21" spans="1:54" s="2" customFormat="1" ht="46.5" customHeight="1">
      <c r="A21" s="59"/>
      <c r="B21" s="28" t="s">
        <v>102</v>
      </c>
      <c r="C21" s="29" t="s">
        <v>134</v>
      </c>
      <c r="D21" s="29" t="s">
        <v>134</v>
      </c>
      <c r="E21" s="29" t="s">
        <v>134</v>
      </c>
      <c r="F21" s="29" t="s">
        <v>134</v>
      </c>
      <c r="G21" s="29" t="s">
        <v>134</v>
      </c>
      <c r="H21" s="29" t="s">
        <v>134</v>
      </c>
      <c r="I21" s="29" t="s">
        <v>134</v>
      </c>
      <c r="J21" s="29" t="s">
        <v>134</v>
      </c>
      <c r="K21" s="29" t="s">
        <v>134</v>
      </c>
      <c r="L21" s="29" t="s">
        <v>134</v>
      </c>
      <c r="M21" s="29" t="s">
        <v>134</v>
      </c>
      <c r="N21" s="29" t="s">
        <v>134</v>
      </c>
      <c r="O21" s="29" t="s">
        <v>134</v>
      </c>
      <c r="P21" s="29" t="s">
        <v>134</v>
      </c>
      <c r="Q21" s="29" t="s">
        <v>134</v>
      </c>
      <c r="R21" s="29" t="s">
        <v>134</v>
      </c>
      <c r="S21" s="29" t="s">
        <v>134</v>
      </c>
      <c r="T21" s="29" t="s">
        <v>106</v>
      </c>
      <c r="U21" s="29" t="s">
        <v>106</v>
      </c>
      <c r="V21" s="29" t="s">
        <v>134</v>
      </c>
      <c r="W21" s="29" t="s">
        <v>134</v>
      </c>
      <c r="X21" s="29" t="s">
        <v>134</v>
      </c>
      <c r="Y21" s="29" t="s">
        <v>180</v>
      </c>
      <c r="Z21" s="34" t="s">
        <v>135</v>
      </c>
      <c r="AA21" s="34" t="s">
        <v>135</v>
      </c>
      <c r="AB21" s="34" t="s">
        <v>135</v>
      </c>
      <c r="AC21" s="34" t="s">
        <v>135</v>
      </c>
      <c r="AD21" s="34" t="s">
        <v>135</v>
      </c>
      <c r="AE21" s="34" t="s">
        <v>135</v>
      </c>
      <c r="AF21" s="34" t="s">
        <v>135</v>
      </c>
      <c r="AG21" s="34" t="s">
        <v>135</v>
      </c>
      <c r="AH21" s="34" t="s">
        <v>135</v>
      </c>
      <c r="AI21" s="34" t="s">
        <v>135</v>
      </c>
      <c r="AJ21" s="34" t="s">
        <v>135</v>
      </c>
      <c r="AK21" s="34" t="s">
        <v>135</v>
      </c>
      <c r="AL21" s="29" t="s">
        <v>136</v>
      </c>
      <c r="AM21" s="29" t="s">
        <v>137</v>
      </c>
      <c r="AN21" s="29" t="s">
        <v>134</v>
      </c>
      <c r="AO21" s="29" t="s">
        <v>134</v>
      </c>
      <c r="AP21" s="29" t="s">
        <v>134</v>
      </c>
      <c r="AQ21" s="29" t="s">
        <v>134</v>
      </c>
      <c r="AR21" s="29" t="s">
        <v>134</v>
      </c>
      <c r="AS21" s="29" t="s">
        <v>134</v>
      </c>
      <c r="AT21" s="29" t="s">
        <v>106</v>
      </c>
      <c r="AU21" s="29" t="s">
        <v>106</v>
      </c>
      <c r="AV21" s="29" t="s">
        <v>106</v>
      </c>
      <c r="AW21" s="29" t="s">
        <v>106</v>
      </c>
      <c r="AX21" s="29" t="s">
        <v>106</v>
      </c>
      <c r="AY21" s="29" t="s">
        <v>106</v>
      </c>
      <c r="AZ21" s="29" t="s">
        <v>106</v>
      </c>
      <c r="BA21" s="29" t="s">
        <v>106</v>
      </c>
      <c r="BB21" s="29" t="s">
        <v>106</v>
      </c>
    </row>
    <row r="22" spans="1:54" s="2" customFormat="1" ht="47.25" customHeight="1">
      <c r="A22" s="59"/>
      <c r="B22" s="28" t="s">
        <v>103</v>
      </c>
      <c r="C22" s="29" t="s">
        <v>134</v>
      </c>
      <c r="D22" s="29" t="s">
        <v>134</v>
      </c>
      <c r="E22" s="29" t="s">
        <v>134</v>
      </c>
      <c r="F22" s="29" t="s">
        <v>134</v>
      </c>
      <c r="G22" s="29" t="s">
        <v>134</v>
      </c>
      <c r="H22" s="29" t="s">
        <v>134</v>
      </c>
      <c r="I22" s="29" t="s">
        <v>134</v>
      </c>
      <c r="J22" s="29" t="s">
        <v>134</v>
      </c>
      <c r="K22" s="29" t="s">
        <v>134</v>
      </c>
      <c r="L22" s="29" t="s">
        <v>134</v>
      </c>
      <c r="M22" s="29" t="s">
        <v>134</v>
      </c>
      <c r="N22" s="29" t="s">
        <v>134</v>
      </c>
      <c r="O22" s="29" t="s">
        <v>134</v>
      </c>
      <c r="P22" s="29" t="s">
        <v>134</v>
      </c>
      <c r="Q22" s="29" t="s">
        <v>134</v>
      </c>
      <c r="R22" s="29" t="s">
        <v>134</v>
      </c>
      <c r="S22" s="29" t="s">
        <v>134</v>
      </c>
      <c r="T22" s="29" t="s">
        <v>106</v>
      </c>
      <c r="U22" s="29" t="s">
        <v>106</v>
      </c>
      <c r="V22" s="29" t="s">
        <v>134</v>
      </c>
      <c r="W22" s="29" t="s">
        <v>134</v>
      </c>
      <c r="X22" s="29" t="s">
        <v>134</v>
      </c>
      <c r="Y22" s="29" t="s">
        <v>134</v>
      </c>
      <c r="Z22" s="29" t="s">
        <v>134</v>
      </c>
      <c r="AA22" s="29" t="s">
        <v>134</v>
      </c>
      <c r="AB22" s="29" t="s">
        <v>134</v>
      </c>
      <c r="AC22" s="29" t="s">
        <v>134</v>
      </c>
      <c r="AD22" s="29" t="s">
        <v>134</v>
      </c>
      <c r="AE22" s="29" t="s">
        <v>134</v>
      </c>
      <c r="AF22" s="29" t="s">
        <v>134</v>
      </c>
      <c r="AG22" s="29" t="s">
        <v>134</v>
      </c>
      <c r="AH22" s="29" t="s">
        <v>134</v>
      </c>
      <c r="AI22" s="34" t="s">
        <v>135</v>
      </c>
      <c r="AJ22" s="34" t="s">
        <v>135</v>
      </c>
      <c r="AK22" s="34" t="s">
        <v>135</v>
      </c>
      <c r="AL22" s="34" t="s">
        <v>185</v>
      </c>
      <c r="AM22" s="34" t="s">
        <v>135</v>
      </c>
      <c r="AN22" s="34" t="s">
        <v>135</v>
      </c>
      <c r="AO22" s="34" t="s">
        <v>184</v>
      </c>
      <c r="AP22" s="34" t="s">
        <v>135</v>
      </c>
      <c r="AQ22" s="34" t="s">
        <v>135</v>
      </c>
      <c r="AR22" s="34" t="s">
        <v>135</v>
      </c>
      <c r="AS22" s="34" t="s">
        <v>135</v>
      </c>
      <c r="AT22" s="29" t="s">
        <v>106</v>
      </c>
      <c r="AU22" s="29" t="s">
        <v>106</v>
      </c>
      <c r="AV22" s="29" t="s">
        <v>106</v>
      </c>
      <c r="AW22" s="29" t="s">
        <v>106</v>
      </c>
      <c r="AX22" s="29" t="s">
        <v>106</v>
      </c>
      <c r="AY22" s="29" t="s">
        <v>106</v>
      </c>
      <c r="AZ22" s="29" t="s">
        <v>106</v>
      </c>
      <c r="BA22" s="29" t="s">
        <v>106</v>
      </c>
      <c r="BB22" s="29" t="s">
        <v>106</v>
      </c>
    </row>
    <row r="23" spans="1:54" s="2" customFormat="1" ht="45" customHeight="1">
      <c r="A23" s="60"/>
      <c r="B23" s="28" t="s">
        <v>105</v>
      </c>
      <c r="C23" s="34" t="s">
        <v>135</v>
      </c>
      <c r="D23" s="34" t="s">
        <v>135</v>
      </c>
      <c r="E23" s="34" t="s">
        <v>135</v>
      </c>
      <c r="F23" s="29" t="s">
        <v>136</v>
      </c>
      <c r="G23" s="29" t="s">
        <v>134</v>
      </c>
      <c r="H23" s="29" t="s">
        <v>134</v>
      </c>
      <c r="I23" s="29" t="s">
        <v>134</v>
      </c>
      <c r="J23" s="29" t="s">
        <v>134</v>
      </c>
      <c r="K23" s="29" t="s">
        <v>134</v>
      </c>
      <c r="L23" s="29" t="s">
        <v>134</v>
      </c>
      <c r="M23" s="29" t="s">
        <v>134</v>
      </c>
      <c r="N23" s="29" t="s">
        <v>134</v>
      </c>
      <c r="O23" s="29" t="s">
        <v>134</v>
      </c>
      <c r="P23" s="29" t="s">
        <v>134</v>
      </c>
      <c r="Q23" s="29" t="s">
        <v>134</v>
      </c>
      <c r="R23" s="29" t="s">
        <v>134</v>
      </c>
      <c r="S23" s="29" t="s">
        <v>134</v>
      </c>
      <c r="T23" s="29" t="s">
        <v>135</v>
      </c>
      <c r="U23" s="29" t="s">
        <v>135</v>
      </c>
      <c r="V23" s="29" t="s">
        <v>135</v>
      </c>
      <c r="W23" s="29" t="s">
        <v>135</v>
      </c>
      <c r="X23" s="29" t="s">
        <v>135</v>
      </c>
      <c r="Y23" s="29" t="s">
        <v>135</v>
      </c>
      <c r="Z23" s="29" t="s">
        <v>135</v>
      </c>
      <c r="AA23" s="34" t="s">
        <v>138</v>
      </c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</row>
    <row r="24" spans="1:54" s="2" customFormat="1" ht="15">
      <c r="A24" s="108" t="s">
        <v>200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</row>
    <row r="25" spans="1:54" s="2" customFormat="1" ht="17.25" customHeight="1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</row>
    <row r="26" spans="1:54">
      <c r="A26" s="52" t="s">
        <v>107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</row>
    <row r="27" spans="1:54" ht="14.25" customHeight="1">
      <c r="A27" s="61" t="s">
        <v>108</v>
      </c>
      <c r="B27" s="62"/>
      <c r="C27" s="63"/>
      <c r="D27" s="61" t="s">
        <v>109</v>
      </c>
      <c r="E27" s="62"/>
      <c r="F27" s="63"/>
      <c r="G27" s="40" t="s">
        <v>110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  <c r="S27" s="40" t="s">
        <v>111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2"/>
      <c r="AK27" s="82" t="s">
        <v>117</v>
      </c>
      <c r="AL27" s="44"/>
      <c r="AM27" s="44"/>
      <c r="AN27" s="44"/>
      <c r="AO27" s="44"/>
      <c r="AP27" s="45"/>
      <c r="AQ27" s="95" t="s">
        <v>118</v>
      </c>
      <c r="AR27" s="96"/>
      <c r="AS27" s="97"/>
      <c r="AT27" s="95" t="s">
        <v>119</v>
      </c>
      <c r="AU27" s="96"/>
      <c r="AV27" s="97"/>
      <c r="AW27" s="61" t="s">
        <v>139</v>
      </c>
      <c r="AX27" s="62"/>
      <c r="AY27" s="63"/>
      <c r="AZ27" s="61" t="s">
        <v>120</v>
      </c>
      <c r="BA27" s="62"/>
      <c r="BB27" s="63"/>
    </row>
    <row r="28" spans="1:54">
      <c r="A28" s="64"/>
      <c r="B28" s="65"/>
      <c r="C28" s="66"/>
      <c r="D28" s="64"/>
      <c r="E28" s="65"/>
      <c r="F28" s="66"/>
      <c r="G28" s="82" t="s">
        <v>112</v>
      </c>
      <c r="H28" s="83"/>
      <c r="I28" s="83"/>
      <c r="J28" s="83"/>
      <c r="K28" s="83"/>
      <c r="L28" s="84"/>
      <c r="M28" s="82" t="s">
        <v>113</v>
      </c>
      <c r="N28" s="83"/>
      <c r="O28" s="83"/>
      <c r="P28" s="83"/>
      <c r="Q28" s="83"/>
      <c r="R28" s="84"/>
      <c r="S28" s="82" t="s">
        <v>114</v>
      </c>
      <c r="T28" s="83"/>
      <c r="U28" s="83"/>
      <c r="V28" s="83"/>
      <c r="W28" s="83"/>
      <c r="X28" s="84"/>
      <c r="Y28" s="82" t="s">
        <v>115</v>
      </c>
      <c r="Z28" s="83"/>
      <c r="AA28" s="83"/>
      <c r="AB28" s="83"/>
      <c r="AC28" s="83"/>
      <c r="AD28" s="84"/>
      <c r="AE28" s="82" t="s">
        <v>116</v>
      </c>
      <c r="AF28" s="83"/>
      <c r="AG28" s="83"/>
      <c r="AH28" s="83"/>
      <c r="AI28" s="83"/>
      <c r="AJ28" s="84"/>
      <c r="AK28" s="46"/>
      <c r="AL28" s="104"/>
      <c r="AM28" s="104"/>
      <c r="AN28" s="104"/>
      <c r="AO28" s="104"/>
      <c r="AP28" s="48"/>
      <c r="AQ28" s="98"/>
      <c r="AR28" s="99"/>
      <c r="AS28" s="100"/>
      <c r="AT28" s="98"/>
      <c r="AU28" s="99"/>
      <c r="AV28" s="100"/>
      <c r="AW28" s="64"/>
      <c r="AX28" s="65"/>
      <c r="AY28" s="66"/>
      <c r="AZ28" s="64"/>
      <c r="BA28" s="65"/>
      <c r="BB28" s="66"/>
    </row>
    <row r="29" spans="1:54">
      <c r="A29" s="64"/>
      <c r="B29" s="65"/>
      <c r="C29" s="66"/>
      <c r="D29" s="64"/>
      <c r="E29" s="65"/>
      <c r="F29" s="66"/>
      <c r="G29" s="85"/>
      <c r="H29" s="86"/>
      <c r="I29" s="86"/>
      <c r="J29" s="86"/>
      <c r="K29" s="86"/>
      <c r="L29" s="87"/>
      <c r="M29" s="85"/>
      <c r="N29" s="86"/>
      <c r="O29" s="86"/>
      <c r="P29" s="86"/>
      <c r="Q29" s="86"/>
      <c r="R29" s="87"/>
      <c r="S29" s="85"/>
      <c r="T29" s="86"/>
      <c r="U29" s="86"/>
      <c r="V29" s="86"/>
      <c r="W29" s="86"/>
      <c r="X29" s="87"/>
      <c r="Y29" s="85"/>
      <c r="Z29" s="86"/>
      <c r="AA29" s="86"/>
      <c r="AB29" s="86"/>
      <c r="AC29" s="86"/>
      <c r="AD29" s="87"/>
      <c r="AE29" s="85"/>
      <c r="AF29" s="86"/>
      <c r="AG29" s="86"/>
      <c r="AH29" s="86"/>
      <c r="AI29" s="86"/>
      <c r="AJ29" s="87"/>
      <c r="AK29" s="46"/>
      <c r="AL29" s="104"/>
      <c r="AM29" s="104"/>
      <c r="AN29" s="104"/>
      <c r="AO29" s="104"/>
      <c r="AP29" s="48"/>
      <c r="AQ29" s="98"/>
      <c r="AR29" s="99"/>
      <c r="AS29" s="100"/>
      <c r="AT29" s="98"/>
      <c r="AU29" s="99"/>
      <c r="AV29" s="100"/>
      <c r="AW29" s="64"/>
      <c r="AX29" s="65"/>
      <c r="AY29" s="66"/>
      <c r="AZ29" s="64"/>
      <c r="BA29" s="65"/>
      <c r="BB29" s="66"/>
    </row>
    <row r="30" spans="1:54" ht="31.5" customHeight="1">
      <c r="A30" s="64"/>
      <c r="B30" s="65"/>
      <c r="C30" s="66"/>
      <c r="D30" s="64"/>
      <c r="E30" s="65"/>
      <c r="F30" s="66"/>
      <c r="G30" s="88"/>
      <c r="H30" s="89"/>
      <c r="I30" s="89"/>
      <c r="J30" s="89"/>
      <c r="K30" s="89"/>
      <c r="L30" s="90"/>
      <c r="M30" s="88"/>
      <c r="N30" s="89"/>
      <c r="O30" s="89"/>
      <c r="P30" s="89"/>
      <c r="Q30" s="89"/>
      <c r="R30" s="90"/>
      <c r="S30" s="88"/>
      <c r="T30" s="89"/>
      <c r="U30" s="89"/>
      <c r="V30" s="89"/>
      <c r="W30" s="89"/>
      <c r="X30" s="90"/>
      <c r="Y30" s="88"/>
      <c r="Z30" s="89"/>
      <c r="AA30" s="89"/>
      <c r="AB30" s="89"/>
      <c r="AC30" s="89"/>
      <c r="AD30" s="90"/>
      <c r="AE30" s="88"/>
      <c r="AF30" s="89"/>
      <c r="AG30" s="89"/>
      <c r="AH30" s="89"/>
      <c r="AI30" s="89"/>
      <c r="AJ30" s="90"/>
      <c r="AK30" s="105"/>
      <c r="AL30" s="106"/>
      <c r="AM30" s="106"/>
      <c r="AN30" s="106"/>
      <c r="AO30" s="106"/>
      <c r="AP30" s="107"/>
      <c r="AQ30" s="101"/>
      <c r="AR30" s="102"/>
      <c r="AS30" s="103"/>
      <c r="AT30" s="101"/>
      <c r="AU30" s="102"/>
      <c r="AV30" s="103"/>
      <c r="AW30" s="67"/>
      <c r="AX30" s="68"/>
      <c r="AY30" s="69"/>
      <c r="AZ30" s="67"/>
      <c r="BA30" s="68"/>
      <c r="BB30" s="69"/>
    </row>
    <row r="31" spans="1:54" ht="12" customHeight="1">
      <c r="A31" s="67"/>
      <c r="B31" s="68"/>
      <c r="C31" s="69"/>
      <c r="D31" s="67"/>
      <c r="E31" s="68"/>
      <c r="F31" s="69"/>
      <c r="G31" s="40" t="s">
        <v>121</v>
      </c>
      <c r="H31" s="41"/>
      <c r="I31" s="42"/>
      <c r="J31" s="40" t="s">
        <v>122</v>
      </c>
      <c r="K31" s="41"/>
      <c r="L31" s="42"/>
      <c r="M31" s="40" t="s">
        <v>121</v>
      </c>
      <c r="N31" s="41"/>
      <c r="O31" s="42"/>
      <c r="P31" s="40" t="s">
        <v>122</v>
      </c>
      <c r="Q31" s="41"/>
      <c r="R31" s="42"/>
      <c r="S31" s="40" t="s">
        <v>121</v>
      </c>
      <c r="T31" s="41"/>
      <c r="U31" s="42"/>
      <c r="V31" s="40" t="s">
        <v>122</v>
      </c>
      <c r="W31" s="41"/>
      <c r="X31" s="42"/>
      <c r="Y31" s="40" t="s">
        <v>121</v>
      </c>
      <c r="Z31" s="41"/>
      <c r="AA31" s="42"/>
      <c r="AB31" s="40" t="s">
        <v>122</v>
      </c>
      <c r="AC31" s="41"/>
      <c r="AD31" s="42"/>
      <c r="AE31" s="40" t="s">
        <v>121</v>
      </c>
      <c r="AF31" s="41"/>
      <c r="AG31" s="42"/>
      <c r="AH31" s="40" t="s">
        <v>122</v>
      </c>
      <c r="AI31" s="41"/>
      <c r="AJ31" s="42"/>
      <c r="AK31" s="40" t="s">
        <v>121</v>
      </c>
      <c r="AL31" s="41"/>
      <c r="AM31" s="42"/>
      <c r="AN31" s="40" t="s">
        <v>122</v>
      </c>
      <c r="AO31" s="41"/>
      <c r="AP31" s="42"/>
      <c r="AQ31" s="40" t="s">
        <v>121</v>
      </c>
      <c r="AR31" s="41"/>
      <c r="AS31" s="42"/>
      <c r="AT31" s="40" t="s">
        <v>121</v>
      </c>
      <c r="AU31" s="41"/>
      <c r="AV31" s="42"/>
      <c r="AW31" s="40" t="s">
        <v>121</v>
      </c>
      <c r="AX31" s="41"/>
      <c r="AY31" s="42"/>
      <c r="AZ31" s="40" t="s">
        <v>121</v>
      </c>
      <c r="BA31" s="41"/>
      <c r="BB31" s="42"/>
    </row>
    <row r="32" spans="1:54" ht="15" customHeight="1">
      <c r="A32" s="70" t="s">
        <v>102</v>
      </c>
      <c r="B32" s="71"/>
      <c r="C32" s="72"/>
      <c r="D32" s="79">
        <v>1</v>
      </c>
      <c r="E32" s="80"/>
      <c r="F32" s="81"/>
      <c r="G32" s="79">
        <v>10</v>
      </c>
      <c r="H32" s="80"/>
      <c r="I32" s="81"/>
      <c r="J32" s="79">
        <v>39</v>
      </c>
      <c r="K32" s="80"/>
      <c r="L32" s="81"/>
      <c r="M32" s="79">
        <v>40</v>
      </c>
      <c r="N32" s="80"/>
      <c r="O32" s="81"/>
      <c r="P32" s="79">
        <v>326</v>
      </c>
      <c r="Q32" s="80"/>
      <c r="R32" s="81"/>
      <c r="S32" s="79">
        <v>39</v>
      </c>
      <c r="T32" s="80"/>
      <c r="U32" s="81"/>
      <c r="V32" s="79">
        <v>276</v>
      </c>
      <c r="W32" s="80"/>
      <c r="X32" s="81"/>
      <c r="Y32" s="79" t="s">
        <v>144</v>
      </c>
      <c r="Z32" s="80"/>
      <c r="AA32" s="81"/>
      <c r="AB32" s="79" t="s">
        <v>144</v>
      </c>
      <c r="AC32" s="80"/>
      <c r="AD32" s="81"/>
      <c r="AE32" s="79" t="s">
        <v>144</v>
      </c>
      <c r="AF32" s="80"/>
      <c r="AG32" s="81"/>
      <c r="AH32" s="79" t="s">
        <v>144</v>
      </c>
      <c r="AI32" s="80"/>
      <c r="AJ32" s="81"/>
      <c r="AK32" s="79" t="s">
        <v>144</v>
      </c>
      <c r="AL32" s="80"/>
      <c r="AM32" s="81"/>
      <c r="AN32" s="79" t="s">
        <v>144</v>
      </c>
      <c r="AO32" s="80"/>
      <c r="AP32" s="81"/>
      <c r="AQ32" s="79">
        <v>1</v>
      </c>
      <c r="AR32" s="80"/>
      <c r="AS32" s="81"/>
      <c r="AT32" s="79">
        <v>11</v>
      </c>
      <c r="AU32" s="80"/>
      <c r="AV32" s="81"/>
      <c r="AW32" s="79">
        <v>40</v>
      </c>
      <c r="AX32" s="80"/>
      <c r="AY32" s="81"/>
      <c r="AZ32" s="79">
        <v>52</v>
      </c>
      <c r="BA32" s="80"/>
      <c r="BB32" s="81"/>
    </row>
    <row r="33" spans="1:54" ht="15" customHeight="1">
      <c r="A33" s="73"/>
      <c r="B33" s="74"/>
      <c r="C33" s="75"/>
      <c r="D33" s="79">
        <v>2</v>
      </c>
      <c r="E33" s="80"/>
      <c r="F33" s="81"/>
      <c r="G33" s="79">
        <v>9</v>
      </c>
      <c r="H33" s="80"/>
      <c r="I33" s="81"/>
      <c r="J33" s="79">
        <v>9</v>
      </c>
      <c r="K33" s="80"/>
      <c r="L33" s="81"/>
      <c r="M33" s="79">
        <v>27</v>
      </c>
      <c r="N33" s="80"/>
      <c r="O33" s="81"/>
      <c r="P33" s="79">
        <v>182</v>
      </c>
      <c r="Q33" s="80"/>
      <c r="R33" s="81"/>
      <c r="S33" s="79">
        <v>26</v>
      </c>
      <c r="T33" s="80"/>
      <c r="U33" s="81"/>
      <c r="V33" s="79">
        <v>156</v>
      </c>
      <c r="W33" s="80"/>
      <c r="X33" s="81"/>
      <c r="Y33" s="79" t="s">
        <v>144</v>
      </c>
      <c r="Z33" s="80"/>
      <c r="AA33" s="81"/>
      <c r="AB33" s="79" t="s">
        <v>144</v>
      </c>
      <c r="AC33" s="80"/>
      <c r="AD33" s="81"/>
      <c r="AE33" s="79">
        <v>13</v>
      </c>
      <c r="AF33" s="80"/>
      <c r="AG33" s="81"/>
      <c r="AH33" s="79">
        <v>434</v>
      </c>
      <c r="AI33" s="80"/>
      <c r="AJ33" s="81"/>
      <c r="AK33" s="79">
        <v>1</v>
      </c>
      <c r="AL33" s="80"/>
      <c r="AM33" s="81"/>
      <c r="AN33" s="79">
        <v>7</v>
      </c>
      <c r="AO33" s="80"/>
      <c r="AP33" s="81"/>
      <c r="AQ33" s="79">
        <v>1</v>
      </c>
      <c r="AR33" s="80"/>
      <c r="AS33" s="81"/>
      <c r="AT33" s="79">
        <v>11</v>
      </c>
      <c r="AU33" s="80"/>
      <c r="AV33" s="81"/>
      <c r="AW33" s="79">
        <v>40</v>
      </c>
      <c r="AX33" s="80"/>
      <c r="AY33" s="81"/>
      <c r="AZ33" s="79">
        <v>52</v>
      </c>
      <c r="BA33" s="80"/>
      <c r="BB33" s="81"/>
    </row>
    <row r="34" spans="1:54" ht="15" customHeight="1">
      <c r="A34" s="73"/>
      <c r="B34" s="74"/>
      <c r="C34" s="75"/>
      <c r="D34" s="79">
        <v>3</v>
      </c>
      <c r="E34" s="80"/>
      <c r="F34" s="81"/>
      <c r="G34" s="79" t="s">
        <v>144</v>
      </c>
      <c r="H34" s="80"/>
      <c r="I34" s="81"/>
      <c r="J34" s="79" t="s">
        <v>144</v>
      </c>
      <c r="K34" s="80"/>
      <c r="L34" s="81"/>
      <c r="M34" s="79">
        <v>30</v>
      </c>
      <c r="N34" s="80"/>
      <c r="O34" s="81"/>
      <c r="P34" s="79">
        <v>136</v>
      </c>
      <c r="Q34" s="80"/>
      <c r="R34" s="81"/>
      <c r="S34" s="79">
        <v>30</v>
      </c>
      <c r="T34" s="80"/>
      <c r="U34" s="81"/>
      <c r="V34" s="79">
        <v>180</v>
      </c>
      <c r="W34" s="80"/>
      <c r="X34" s="81"/>
      <c r="Y34" s="79" t="s">
        <v>144</v>
      </c>
      <c r="Z34" s="80"/>
      <c r="AA34" s="81"/>
      <c r="AB34" s="79" t="s">
        <v>144</v>
      </c>
      <c r="AC34" s="80"/>
      <c r="AD34" s="81"/>
      <c r="AE34" s="79">
        <v>9</v>
      </c>
      <c r="AF34" s="80"/>
      <c r="AG34" s="81"/>
      <c r="AH34" s="79">
        <v>315</v>
      </c>
      <c r="AI34" s="80"/>
      <c r="AJ34" s="81"/>
      <c r="AK34" s="79">
        <v>1</v>
      </c>
      <c r="AL34" s="80"/>
      <c r="AM34" s="81"/>
      <c r="AN34" s="79">
        <v>35</v>
      </c>
      <c r="AO34" s="80"/>
      <c r="AP34" s="81"/>
      <c r="AQ34" s="79">
        <v>1</v>
      </c>
      <c r="AR34" s="80"/>
      <c r="AS34" s="81"/>
      <c r="AT34" s="79">
        <v>11</v>
      </c>
      <c r="AU34" s="80"/>
      <c r="AV34" s="81"/>
      <c r="AW34" s="79">
        <v>40</v>
      </c>
      <c r="AX34" s="80"/>
      <c r="AY34" s="81"/>
      <c r="AZ34" s="79">
        <v>52</v>
      </c>
      <c r="BA34" s="80"/>
      <c r="BB34" s="81"/>
    </row>
    <row r="35" spans="1:54" ht="15" customHeight="1">
      <c r="A35" s="76"/>
      <c r="B35" s="77"/>
      <c r="C35" s="78"/>
      <c r="D35" s="79">
        <v>4</v>
      </c>
      <c r="E35" s="80"/>
      <c r="F35" s="81"/>
      <c r="G35" s="79" t="s">
        <v>144</v>
      </c>
      <c r="H35" s="80"/>
      <c r="I35" s="81"/>
      <c r="J35" s="79" t="s">
        <v>144</v>
      </c>
      <c r="K35" s="80"/>
      <c r="L35" s="81"/>
      <c r="M35" s="79">
        <v>13</v>
      </c>
      <c r="N35" s="80"/>
      <c r="O35" s="81"/>
      <c r="P35" s="79">
        <v>201</v>
      </c>
      <c r="Q35" s="80"/>
      <c r="R35" s="81"/>
      <c r="S35" s="79">
        <v>13</v>
      </c>
      <c r="T35" s="80"/>
      <c r="U35" s="81"/>
      <c r="V35" s="79">
        <v>210</v>
      </c>
      <c r="W35" s="80"/>
      <c r="X35" s="81"/>
      <c r="Y35" s="79" t="s">
        <v>144</v>
      </c>
      <c r="Z35" s="80"/>
      <c r="AA35" s="81"/>
      <c r="AB35" s="79" t="s">
        <v>144</v>
      </c>
      <c r="AC35" s="80"/>
      <c r="AD35" s="81"/>
      <c r="AE35" s="79">
        <v>12</v>
      </c>
      <c r="AF35" s="80"/>
      <c r="AG35" s="81"/>
      <c r="AH35" s="79">
        <v>406</v>
      </c>
      <c r="AI35" s="80"/>
      <c r="AJ35" s="81"/>
      <c r="AK35" s="79">
        <v>2</v>
      </c>
      <c r="AL35" s="80"/>
      <c r="AM35" s="81"/>
      <c r="AN35" s="79">
        <v>14</v>
      </c>
      <c r="AO35" s="80"/>
      <c r="AP35" s="81"/>
      <c r="AQ35" s="79" t="s">
        <v>144</v>
      </c>
      <c r="AR35" s="80"/>
      <c r="AS35" s="81"/>
      <c r="AT35" s="79" t="s">
        <v>144</v>
      </c>
      <c r="AU35" s="80"/>
      <c r="AV35" s="81"/>
      <c r="AW35" s="79">
        <v>25</v>
      </c>
      <c r="AX35" s="80"/>
      <c r="AY35" s="81"/>
      <c r="AZ35" s="79">
        <v>25</v>
      </c>
      <c r="BA35" s="80"/>
      <c r="BB35" s="81"/>
    </row>
    <row r="36" spans="1:54" ht="15" customHeight="1">
      <c r="A36" s="91" t="s">
        <v>123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</row>
    <row r="37" spans="1:54" ht="24" customHeight="1">
      <c r="J37" s="92" t="s">
        <v>108</v>
      </c>
      <c r="K37" s="93"/>
      <c r="L37" s="93"/>
      <c r="M37" s="94"/>
      <c r="N37" s="40" t="s">
        <v>101</v>
      </c>
      <c r="O37" s="41"/>
      <c r="P37" s="42"/>
      <c r="Q37" s="40" t="s">
        <v>124</v>
      </c>
      <c r="R37" s="41"/>
      <c r="S37" s="41"/>
      <c r="T37" s="42"/>
      <c r="U37" s="40" t="s">
        <v>125</v>
      </c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2"/>
      <c r="AL37" s="40" t="s">
        <v>126</v>
      </c>
      <c r="AM37" s="41"/>
      <c r="AN37" s="41"/>
      <c r="AO37" s="41"/>
      <c r="AP37" s="41"/>
      <c r="AQ37" s="41"/>
      <c r="AR37" s="42"/>
    </row>
    <row r="38" spans="1:54" ht="12" customHeight="1">
      <c r="J38" s="43" t="s">
        <v>102</v>
      </c>
      <c r="K38" s="44"/>
      <c r="L38" s="44"/>
      <c r="M38" s="45"/>
      <c r="N38" s="40">
        <v>1</v>
      </c>
      <c r="O38" s="41"/>
      <c r="P38" s="42"/>
      <c r="Q38" s="40">
        <v>5122</v>
      </c>
      <c r="R38" s="41"/>
      <c r="S38" s="41"/>
      <c r="T38" s="42"/>
      <c r="U38" s="40" t="s">
        <v>127</v>
      </c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2"/>
      <c r="AL38" s="40" t="s">
        <v>144</v>
      </c>
      <c r="AM38" s="41"/>
      <c r="AN38" s="41"/>
      <c r="AO38" s="41"/>
      <c r="AP38" s="41"/>
      <c r="AQ38" s="41"/>
      <c r="AR38" s="42"/>
    </row>
    <row r="39" spans="1:54" ht="12" customHeight="1">
      <c r="J39" s="46"/>
      <c r="K39" s="47"/>
      <c r="L39" s="47"/>
      <c r="M39" s="48"/>
      <c r="N39" s="40">
        <v>2</v>
      </c>
      <c r="O39" s="41"/>
      <c r="P39" s="42"/>
      <c r="Q39" s="40">
        <v>5122</v>
      </c>
      <c r="R39" s="41"/>
      <c r="S39" s="41"/>
      <c r="T39" s="42"/>
      <c r="U39" s="40" t="s">
        <v>127</v>
      </c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2"/>
      <c r="AL39" s="40" t="s">
        <v>129</v>
      </c>
      <c r="AM39" s="41"/>
      <c r="AN39" s="41"/>
      <c r="AO39" s="41"/>
      <c r="AP39" s="41"/>
      <c r="AQ39" s="41"/>
      <c r="AR39" s="42"/>
    </row>
    <row r="40" spans="1:54" ht="12.75" customHeight="1">
      <c r="J40" s="46"/>
      <c r="K40" s="47"/>
      <c r="L40" s="47"/>
      <c r="M40" s="48"/>
      <c r="N40" s="40">
        <v>3</v>
      </c>
      <c r="O40" s="41"/>
      <c r="P40" s="42"/>
      <c r="Q40" s="40">
        <v>7412</v>
      </c>
      <c r="R40" s="41"/>
      <c r="S40" s="41"/>
      <c r="T40" s="42"/>
      <c r="U40" s="40" t="s">
        <v>181</v>
      </c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2"/>
      <c r="AL40" s="40" t="s">
        <v>144</v>
      </c>
      <c r="AM40" s="41"/>
      <c r="AN40" s="41"/>
      <c r="AO40" s="41"/>
      <c r="AP40" s="41"/>
      <c r="AQ40" s="41"/>
      <c r="AR40" s="42"/>
    </row>
    <row r="41" spans="1:54" ht="12.75" customHeight="1">
      <c r="J41" s="46"/>
      <c r="K41" s="47"/>
      <c r="L41" s="47"/>
      <c r="M41" s="48"/>
      <c r="N41" s="40">
        <v>4</v>
      </c>
      <c r="O41" s="41"/>
      <c r="P41" s="42"/>
      <c r="Q41" s="40">
        <v>7412</v>
      </c>
      <c r="R41" s="41"/>
      <c r="S41" s="41"/>
      <c r="T41" s="42"/>
      <c r="U41" s="40" t="s">
        <v>181</v>
      </c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2"/>
      <c r="AL41" s="40" t="s">
        <v>128</v>
      </c>
      <c r="AM41" s="41"/>
      <c r="AN41" s="41"/>
      <c r="AO41" s="41"/>
      <c r="AP41" s="41"/>
      <c r="AQ41" s="41"/>
      <c r="AR41" s="42"/>
    </row>
    <row r="42" spans="1:54" ht="12.75" customHeight="1">
      <c r="J42" s="49"/>
      <c r="K42" s="50"/>
      <c r="L42" s="50"/>
      <c r="M42" s="51"/>
      <c r="N42" s="40">
        <v>4</v>
      </c>
      <c r="O42" s="41"/>
      <c r="P42" s="42"/>
      <c r="Q42" s="40">
        <v>7412</v>
      </c>
      <c r="R42" s="41"/>
      <c r="S42" s="41"/>
      <c r="T42" s="42"/>
      <c r="U42" s="40" t="s">
        <v>181</v>
      </c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2"/>
      <c r="AL42" s="40" t="s">
        <v>129</v>
      </c>
      <c r="AM42" s="41"/>
      <c r="AN42" s="41"/>
      <c r="AO42" s="41"/>
      <c r="AP42" s="41"/>
      <c r="AQ42" s="41"/>
      <c r="AR42" s="42"/>
    </row>
    <row r="43" spans="1:54" ht="16.5" customHeight="1">
      <c r="A43" s="52" t="s">
        <v>130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</row>
    <row r="44" spans="1:54" ht="28.5" customHeight="1">
      <c r="A44" s="53" t="s">
        <v>204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</row>
    <row r="45" spans="1:54" ht="15.75" customHeight="1">
      <c r="A45" s="56" t="s">
        <v>174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</row>
    <row r="46" spans="1:54" ht="28.5" customHeight="1">
      <c r="A46" s="56" t="s">
        <v>199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1:54" ht="28.5" customHeight="1">
      <c r="A47" s="54" t="s">
        <v>179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</row>
    <row r="48" spans="1:54" ht="20.25" customHeight="1">
      <c r="A48" s="55" t="s">
        <v>182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</row>
  </sheetData>
  <mergeCells count="159">
    <mergeCell ref="A9:BB9"/>
    <mergeCell ref="A10:BB10"/>
    <mergeCell ref="A11:BB11"/>
    <mergeCell ref="A12:BB12"/>
    <mergeCell ref="A13:BB13"/>
    <mergeCell ref="A14:BB14"/>
    <mergeCell ref="A7:BB7"/>
    <mergeCell ref="A8:BB8"/>
    <mergeCell ref="A15:BB15"/>
    <mergeCell ref="A16:BB16"/>
    <mergeCell ref="A17:BB17"/>
    <mergeCell ref="AT18:AX18"/>
    <mergeCell ref="AY18:BB18"/>
    <mergeCell ref="C18:G18"/>
    <mergeCell ref="H18:K18"/>
    <mergeCell ref="L18:O18"/>
    <mergeCell ref="A18:B18"/>
    <mergeCell ref="AP18:AS18"/>
    <mergeCell ref="AK18:AO18"/>
    <mergeCell ref="T18:W18"/>
    <mergeCell ref="X18:AA18"/>
    <mergeCell ref="AB18:AF18"/>
    <mergeCell ref="AG18:AJ18"/>
    <mergeCell ref="P18:S18"/>
    <mergeCell ref="A24:BB25"/>
    <mergeCell ref="A26:BB26"/>
    <mergeCell ref="G32:I32"/>
    <mergeCell ref="J32:L32"/>
    <mergeCell ref="M32:O32"/>
    <mergeCell ref="AW32:AY32"/>
    <mergeCell ref="AZ32:BB32"/>
    <mergeCell ref="G33:I33"/>
    <mergeCell ref="J33:L33"/>
    <mergeCell ref="M33:O33"/>
    <mergeCell ref="P33:R33"/>
    <mergeCell ref="S33:U33"/>
    <mergeCell ref="V33:X33"/>
    <mergeCell ref="Y32:AA32"/>
    <mergeCell ref="P32:R32"/>
    <mergeCell ref="S32:U32"/>
    <mergeCell ref="AQ32:AS32"/>
    <mergeCell ref="AB32:AD32"/>
    <mergeCell ref="AE32:AG32"/>
    <mergeCell ref="AH32:AJ32"/>
    <mergeCell ref="AK32:AM32"/>
    <mergeCell ref="AN32:AP32"/>
    <mergeCell ref="AW31:AY31"/>
    <mergeCell ref="AT33:AV33"/>
    <mergeCell ref="S31:U31"/>
    <mergeCell ref="Y35:AA35"/>
    <mergeCell ref="AB35:AD35"/>
    <mergeCell ref="AE35:AG35"/>
    <mergeCell ref="AH35:AJ35"/>
    <mergeCell ref="AK35:AM35"/>
    <mergeCell ref="AN35:AP35"/>
    <mergeCell ref="AQ34:AS34"/>
    <mergeCell ref="AT34:AV34"/>
    <mergeCell ref="AT31:AV31"/>
    <mergeCell ref="AT35:AV35"/>
    <mergeCell ref="AQ35:AS35"/>
    <mergeCell ref="AH33:AJ33"/>
    <mergeCell ref="AK33:AM33"/>
    <mergeCell ref="AN33:AP33"/>
    <mergeCell ref="V32:X32"/>
    <mergeCell ref="Y34:AA34"/>
    <mergeCell ref="AB34:AD34"/>
    <mergeCell ref="AE34:AG34"/>
    <mergeCell ref="AH34:AJ34"/>
    <mergeCell ref="AK34:AM34"/>
    <mergeCell ref="AN34:AP34"/>
    <mergeCell ref="AQ33:AS33"/>
    <mergeCell ref="AT32:AV32"/>
    <mergeCell ref="S27:AJ27"/>
    <mergeCell ref="G27:R27"/>
    <mergeCell ref="AN31:AP31"/>
    <mergeCell ref="AQ31:AS31"/>
    <mergeCell ref="D27:F31"/>
    <mergeCell ref="AZ27:BB30"/>
    <mergeCell ref="AQ27:AS30"/>
    <mergeCell ref="AT27:AV30"/>
    <mergeCell ref="AW27:AY30"/>
    <mergeCell ref="AK27:AP30"/>
    <mergeCell ref="V31:X31"/>
    <mergeCell ref="Y31:AA31"/>
    <mergeCell ref="AB31:AD31"/>
    <mergeCell ref="AE31:AG31"/>
    <mergeCell ref="AH31:AJ31"/>
    <mergeCell ref="AK31:AM31"/>
    <mergeCell ref="AE28:AJ30"/>
    <mergeCell ref="M28:R30"/>
    <mergeCell ref="S28:X30"/>
    <mergeCell ref="AZ31:BB31"/>
    <mergeCell ref="G31:I31"/>
    <mergeCell ref="J31:L31"/>
    <mergeCell ref="M31:O31"/>
    <mergeCell ref="P31:R31"/>
    <mergeCell ref="M34:O34"/>
    <mergeCell ref="P34:R34"/>
    <mergeCell ref="S34:U34"/>
    <mergeCell ref="V34:X34"/>
    <mergeCell ref="Y33:AA33"/>
    <mergeCell ref="AB33:AD33"/>
    <mergeCell ref="AE33:AG33"/>
    <mergeCell ref="A36:BB36"/>
    <mergeCell ref="J37:M37"/>
    <mergeCell ref="N37:P37"/>
    <mergeCell ref="Q37:T37"/>
    <mergeCell ref="AL37:AR37"/>
    <mergeCell ref="U37:AK37"/>
    <mergeCell ref="AW35:AY35"/>
    <mergeCell ref="AZ35:BB35"/>
    <mergeCell ref="AW34:AY34"/>
    <mergeCell ref="AZ34:BB34"/>
    <mergeCell ref="G35:I35"/>
    <mergeCell ref="J35:L35"/>
    <mergeCell ref="M35:O35"/>
    <mergeCell ref="P35:R35"/>
    <mergeCell ref="AW33:AY33"/>
    <mergeCell ref="AZ33:BB33"/>
    <mergeCell ref="A20:A23"/>
    <mergeCell ref="N40:P40"/>
    <mergeCell ref="Q40:T40"/>
    <mergeCell ref="U40:AK40"/>
    <mergeCell ref="AL40:AR40"/>
    <mergeCell ref="N38:P38"/>
    <mergeCell ref="Q38:T38"/>
    <mergeCell ref="U38:AK38"/>
    <mergeCell ref="AL38:AR38"/>
    <mergeCell ref="N39:P39"/>
    <mergeCell ref="A27:C31"/>
    <mergeCell ref="A32:C35"/>
    <mergeCell ref="D32:F32"/>
    <mergeCell ref="D33:F33"/>
    <mergeCell ref="D34:F34"/>
    <mergeCell ref="D35:F35"/>
    <mergeCell ref="Q39:T39"/>
    <mergeCell ref="G28:L30"/>
    <mergeCell ref="S35:U35"/>
    <mergeCell ref="V35:X35"/>
    <mergeCell ref="U39:AK39"/>
    <mergeCell ref="Y28:AD30"/>
    <mergeCell ref="G34:I34"/>
    <mergeCell ref="J34:L34"/>
    <mergeCell ref="N42:P42"/>
    <mergeCell ref="Q42:T42"/>
    <mergeCell ref="U42:AK42"/>
    <mergeCell ref="AL42:AR42"/>
    <mergeCell ref="J38:M42"/>
    <mergeCell ref="A43:BB43"/>
    <mergeCell ref="A44:BB44"/>
    <mergeCell ref="A47:BB47"/>
    <mergeCell ref="A48:BB48"/>
    <mergeCell ref="A45:BB45"/>
    <mergeCell ref="A46:BB46"/>
    <mergeCell ref="AL39:AR39"/>
    <mergeCell ref="N41:P41"/>
    <mergeCell ref="Q41:T41"/>
    <mergeCell ref="U41:AK41"/>
    <mergeCell ref="AL41:AR4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51"/>
  <sheetViews>
    <sheetView workbookViewId="0">
      <selection activeCell="B58" sqref="B58"/>
    </sheetView>
  </sheetViews>
  <sheetFormatPr defaultColWidth="9.140625" defaultRowHeight="11.25"/>
  <cols>
    <col min="1" max="1" width="3" style="1" customWidth="1"/>
    <col min="2" max="2" width="32.42578125" style="1" customWidth="1"/>
    <col min="3" max="3" width="4.42578125" style="1" customWidth="1"/>
    <col min="4" max="4" width="2.85546875" style="1" customWidth="1"/>
    <col min="5" max="10" width="2.42578125" style="1" customWidth="1"/>
    <col min="11" max="11" width="3.85546875" style="1" customWidth="1"/>
    <col min="12" max="12" width="2.28515625" style="1" customWidth="1"/>
    <col min="13" max="17" width="2.42578125" style="1" customWidth="1"/>
    <col min="18" max="18" width="4.7109375" style="1" customWidth="1"/>
    <col min="19" max="22" width="2.42578125" style="1" customWidth="1"/>
    <col min="23" max="23" width="3.42578125" style="1" customWidth="1"/>
    <col min="24" max="26" width="2.42578125" style="1" customWidth="1"/>
    <col min="27" max="29" width="2.28515625" style="1" customWidth="1"/>
    <col min="30" max="30" width="3.85546875" style="1" customWidth="1"/>
    <col min="31" max="31" width="2.28515625" style="1" customWidth="1"/>
    <col min="32" max="32" width="2.42578125" style="1" customWidth="1"/>
    <col min="33" max="33" width="5.5703125" style="1" customWidth="1"/>
    <col min="34" max="36" width="2.42578125" style="1" customWidth="1"/>
    <col min="37" max="37" width="4" style="1" customWidth="1"/>
    <col min="38" max="38" width="2.7109375" style="1" customWidth="1"/>
    <col min="39" max="39" width="3.7109375" style="1" customWidth="1"/>
    <col min="40" max="41" width="2.42578125" style="1" customWidth="1"/>
    <col min="42" max="42" width="4.42578125" style="1" customWidth="1"/>
    <col min="43" max="45" width="2.42578125" style="1" customWidth="1"/>
    <col min="46" max="46" width="3.85546875" style="1" customWidth="1"/>
    <col min="47" max="51" width="2.42578125" style="1" customWidth="1"/>
    <col min="52" max="52" width="4.28515625" style="1" customWidth="1"/>
    <col min="53" max="58" width="2.42578125" style="1" customWidth="1"/>
    <col min="59" max="59" width="3.7109375" style="1" customWidth="1"/>
    <col min="60" max="60" width="2.28515625" style="1" customWidth="1"/>
    <col min="61" max="62" width="2.42578125" style="1" customWidth="1"/>
    <col min="63" max="63" width="3.5703125" style="1" customWidth="1"/>
    <col min="64" max="65" width="2.42578125" style="1" customWidth="1"/>
    <col min="66" max="66" width="4.28515625" style="1" customWidth="1"/>
    <col min="67" max="69" width="2.42578125" style="1" customWidth="1"/>
    <col min="70" max="70" width="3.28515625" style="1" customWidth="1"/>
    <col min="71" max="81" width="2.42578125" style="1" customWidth="1"/>
    <col min="82" max="82" width="3" style="1" customWidth="1"/>
    <col min="83" max="84" width="2.42578125" style="1" customWidth="1"/>
    <col min="85" max="85" width="2.28515625" style="1" customWidth="1"/>
    <col min="86" max="86" width="2.42578125" style="1" customWidth="1"/>
    <col min="87" max="87" width="2.5703125" style="1" customWidth="1"/>
    <col min="88" max="88" width="2.85546875" style="1" customWidth="1"/>
    <col min="89" max="89" width="3.85546875" style="1" customWidth="1"/>
    <col min="90" max="90" width="9.140625" style="1" customWidth="1"/>
    <col min="91" max="16384" width="9.140625" style="1"/>
  </cols>
  <sheetData>
    <row r="1" spans="1:89" ht="11.25" customHeight="1">
      <c r="A1" s="130" t="s">
        <v>175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</row>
    <row r="2" spans="1:89" ht="8.25" customHeight="1">
      <c r="A2" s="131" t="s">
        <v>0</v>
      </c>
      <c r="B2" s="129" t="s">
        <v>1</v>
      </c>
      <c r="C2" s="132" t="s">
        <v>46</v>
      </c>
      <c r="D2" s="132" t="s">
        <v>47</v>
      </c>
      <c r="E2" s="125" t="s">
        <v>81</v>
      </c>
      <c r="F2" s="121"/>
      <c r="G2" s="121"/>
      <c r="H2" s="121"/>
      <c r="I2" s="121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4"/>
      <c r="CI2" s="124"/>
      <c r="CJ2" s="124"/>
      <c r="CK2" s="136"/>
    </row>
    <row r="3" spans="1:89" ht="9" customHeight="1">
      <c r="A3" s="131"/>
      <c r="B3" s="129"/>
      <c r="C3" s="132"/>
      <c r="D3" s="132"/>
      <c r="E3" s="129" t="s">
        <v>78</v>
      </c>
      <c r="F3" s="129"/>
      <c r="G3" s="129"/>
      <c r="H3" s="129"/>
      <c r="I3" s="129"/>
      <c r="J3" s="133"/>
      <c r="K3" s="133"/>
      <c r="L3" s="133"/>
      <c r="M3" s="129" t="s">
        <v>79</v>
      </c>
      <c r="N3" s="129"/>
      <c r="O3" s="129"/>
      <c r="P3" s="133"/>
      <c r="Q3" s="133"/>
      <c r="R3" s="133"/>
      <c r="S3" s="121" t="s">
        <v>170</v>
      </c>
      <c r="T3" s="121"/>
      <c r="U3" s="121"/>
      <c r="V3" s="121"/>
      <c r="W3" s="121"/>
      <c r="X3" s="121"/>
      <c r="Y3" s="121"/>
      <c r="Z3" s="124"/>
      <c r="AA3" s="125" t="s">
        <v>145</v>
      </c>
      <c r="AB3" s="121"/>
      <c r="AC3" s="121"/>
      <c r="AD3" s="121"/>
      <c r="AE3" s="121"/>
      <c r="AF3" s="126"/>
      <c r="AG3" s="126"/>
      <c r="AH3" s="126"/>
      <c r="AI3" s="126"/>
      <c r="AJ3" s="126"/>
      <c r="AK3" s="126"/>
      <c r="AL3" s="126"/>
      <c r="AM3" s="127"/>
      <c r="AN3" s="125" t="s">
        <v>166</v>
      </c>
      <c r="AO3" s="121"/>
      <c r="AP3" s="121"/>
      <c r="AQ3" s="121"/>
      <c r="AR3" s="121"/>
      <c r="AS3" s="121"/>
      <c r="AT3" s="121"/>
      <c r="AU3" s="121"/>
      <c r="AV3" s="136"/>
      <c r="AW3" s="125" t="s">
        <v>167</v>
      </c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36"/>
      <c r="BL3" s="128" t="s">
        <v>168</v>
      </c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4"/>
      <c r="CD3" s="124"/>
      <c r="CE3" s="124"/>
      <c r="CF3" s="124"/>
      <c r="CG3" s="124"/>
      <c r="CH3" s="129" t="s">
        <v>169</v>
      </c>
      <c r="CI3" s="129"/>
      <c r="CJ3" s="129"/>
      <c r="CK3" s="129"/>
    </row>
    <row r="4" spans="1:89" ht="8.25" customHeight="1">
      <c r="A4" s="131"/>
      <c r="B4" s="129"/>
      <c r="C4" s="132"/>
      <c r="D4" s="132"/>
      <c r="E4" s="129" t="s">
        <v>189</v>
      </c>
      <c r="F4" s="129"/>
      <c r="G4" s="129"/>
      <c r="H4" s="129"/>
      <c r="I4" s="129"/>
      <c r="J4" s="133"/>
      <c r="K4" s="133"/>
      <c r="L4" s="133"/>
      <c r="M4" s="133"/>
      <c r="N4" s="133"/>
      <c r="O4" s="133"/>
      <c r="P4" s="133"/>
      <c r="Q4" s="133"/>
      <c r="R4" s="133"/>
      <c r="S4" s="129" t="s">
        <v>189</v>
      </c>
      <c r="T4" s="129"/>
      <c r="U4" s="129"/>
      <c r="V4" s="129"/>
      <c r="W4" s="129"/>
      <c r="X4" s="129"/>
      <c r="Y4" s="129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21" t="s">
        <v>190</v>
      </c>
      <c r="AO4" s="121"/>
      <c r="AP4" s="121"/>
      <c r="AQ4" s="121"/>
      <c r="AR4" s="121"/>
      <c r="AS4" s="121"/>
      <c r="AT4" s="121"/>
      <c r="AU4" s="121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3"/>
      <c r="BL4" s="121" t="s">
        <v>193</v>
      </c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2"/>
      <c r="CF4" s="122"/>
      <c r="CG4" s="122"/>
      <c r="CH4" s="135"/>
      <c r="CI4" s="135"/>
      <c r="CJ4" s="135"/>
      <c r="CK4" s="134" t="s">
        <v>80</v>
      </c>
    </row>
    <row r="5" spans="1:89" ht="42.75" customHeight="1">
      <c r="A5" s="131"/>
      <c r="B5" s="129"/>
      <c r="C5" s="132"/>
      <c r="D5" s="132"/>
      <c r="E5" s="35">
        <v>1</v>
      </c>
      <c r="F5" s="35">
        <v>2</v>
      </c>
      <c r="G5" s="35">
        <v>3</v>
      </c>
      <c r="H5" s="35">
        <v>4</v>
      </c>
      <c r="I5" s="35">
        <v>5</v>
      </c>
      <c r="J5" s="35">
        <v>1</v>
      </c>
      <c r="K5" s="38" t="s">
        <v>186</v>
      </c>
      <c r="L5" s="35">
        <v>1</v>
      </c>
      <c r="M5" s="4">
        <v>8</v>
      </c>
      <c r="N5" s="35">
        <v>5</v>
      </c>
      <c r="O5" s="35">
        <v>7</v>
      </c>
      <c r="P5" s="35">
        <v>2</v>
      </c>
      <c r="Q5" s="35">
        <v>1</v>
      </c>
      <c r="R5" s="5" t="s">
        <v>77</v>
      </c>
      <c r="S5" s="35">
        <v>3</v>
      </c>
      <c r="T5" s="35">
        <v>2</v>
      </c>
      <c r="U5" s="35">
        <v>2</v>
      </c>
      <c r="V5" s="35">
        <v>1</v>
      </c>
      <c r="W5" s="38" t="s">
        <v>187</v>
      </c>
      <c r="X5" s="35">
        <v>4</v>
      </c>
      <c r="Y5" s="35">
        <v>2</v>
      </c>
      <c r="Z5" s="35">
        <v>3</v>
      </c>
      <c r="AA5" s="33">
        <v>2</v>
      </c>
      <c r="AB5" s="35">
        <v>1</v>
      </c>
      <c r="AC5" s="35">
        <v>1</v>
      </c>
      <c r="AD5" s="38" t="s">
        <v>188</v>
      </c>
      <c r="AE5" s="8">
        <v>11</v>
      </c>
      <c r="AF5" s="8">
        <v>1</v>
      </c>
      <c r="AG5" s="7" t="s">
        <v>192</v>
      </c>
      <c r="AH5" s="35">
        <v>1</v>
      </c>
      <c r="AI5" s="35">
        <v>2</v>
      </c>
      <c r="AJ5" s="35">
        <v>2</v>
      </c>
      <c r="AK5" s="6" t="s">
        <v>191</v>
      </c>
      <c r="AL5" s="37">
        <v>2</v>
      </c>
      <c r="AM5" s="5" t="s">
        <v>83</v>
      </c>
      <c r="AN5" s="8">
        <v>2</v>
      </c>
      <c r="AO5" s="8">
        <v>1</v>
      </c>
      <c r="AP5" s="6" t="s">
        <v>159</v>
      </c>
      <c r="AQ5" s="8">
        <v>5</v>
      </c>
      <c r="AR5" s="8">
        <v>2</v>
      </c>
      <c r="AS5" s="8">
        <v>1</v>
      </c>
      <c r="AT5" s="6" t="s">
        <v>158</v>
      </c>
      <c r="AU5" s="8">
        <v>4</v>
      </c>
      <c r="AV5" s="8">
        <v>2</v>
      </c>
      <c r="AW5" s="8">
        <v>3</v>
      </c>
      <c r="AX5" s="8">
        <v>2</v>
      </c>
      <c r="AY5" s="8">
        <v>1</v>
      </c>
      <c r="AZ5" s="6" t="s">
        <v>157</v>
      </c>
      <c r="BA5" s="8">
        <v>2</v>
      </c>
      <c r="BB5" s="8">
        <v>1</v>
      </c>
      <c r="BC5" s="8">
        <v>1</v>
      </c>
      <c r="BD5" s="8">
        <v>1</v>
      </c>
      <c r="BE5" s="8">
        <v>1</v>
      </c>
      <c r="BF5" s="8">
        <v>1</v>
      </c>
      <c r="BG5" s="6" t="s">
        <v>156</v>
      </c>
      <c r="BH5" s="8">
        <v>3</v>
      </c>
      <c r="BI5" s="8">
        <v>1</v>
      </c>
      <c r="BJ5" s="8">
        <v>6</v>
      </c>
      <c r="BK5" s="5" t="s">
        <v>82</v>
      </c>
      <c r="BL5" s="8">
        <v>3</v>
      </c>
      <c r="BM5" s="8">
        <v>1</v>
      </c>
      <c r="BN5" s="7" t="s">
        <v>153</v>
      </c>
      <c r="BO5" s="35">
        <v>1</v>
      </c>
      <c r="BP5" s="35">
        <v>1</v>
      </c>
      <c r="BQ5" s="35">
        <v>1</v>
      </c>
      <c r="BR5" s="6" t="s">
        <v>151</v>
      </c>
      <c r="BS5" s="35">
        <v>1</v>
      </c>
      <c r="BT5" s="6" t="s">
        <v>150</v>
      </c>
      <c r="BU5" s="35">
        <v>1</v>
      </c>
      <c r="BV5" s="35">
        <v>1</v>
      </c>
      <c r="BW5" s="6" t="s">
        <v>149</v>
      </c>
      <c r="BX5" s="35">
        <v>1</v>
      </c>
      <c r="BY5" s="6" t="s">
        <v>148</v>
      </c>
      <c r="BZ5" s="35">
        <v>1</v>
      </c>
      <c r="CA5" s="35">
        <v>1</v>
      </c>
      <c r="CB5" s="35">
        <v>1</v>
      </c>
      <c r="CC5" s="35">
        <v>1</v>
      </c>
      <c r="CD5" s="6" t="s">
        <v>147</v>
      </c>
      <c r="CE5" s="35">
        <v>1</v>
      </c>
      <c r="CF5" s="35">
        <v>1</v>
      </c>
      <c r="CG5" s="6" t="s">
        <v>146</v>
      </c>
      <c r="CH5" s="8">
        <v>7</v>
      </c>
      <c r="CI5" s="8">
        <v>1</v>
      </c>
      <c r="CJ5" s="7" t="s">
        <v>152</v>
      </c>
      <c r="CK5" s="135"/>
    </row>
    <row r="6" spans="1:89" ht="9.75" customHeight="1">
      <c r="A6" s="9" t="s">
        <v>2</v>
      </c>
      <c r="B6" s="10" t="s">
        <v>3</v>
      </c>
      <c r="C6" s="11">
        <f>R6+AM6+BK6</f>
        <v>1050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f>SUM(R7:R14,R17)</f>
        <v>357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>
        <f>SUM(AG7:AG14,AG17)</f>
        <v>597</v>
      </c>
      <c r="AH6" s="11"/>
      <c r="AI6" s="11"/>
      <c r="AJ6" s="11"/>
      <c r="AK6" s="11"/>
      <c r="AL6" s="11"/>
      <c r="AM6" s="11">
        <f>SUM(AM7:AM14,AM17)</f>
        <v>307</v>
      </c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>
        <f>SUM(BK7:BK14,BK17)</f>
        <v>386</v>
      </c>
      <c r="BL6" s="11"/>
      <c r="BM6" s="11"/>
      <c r="BN6" s="11">
        <f>SUM(BN7:BN14,BN17)</f>
        <v>453</v>
      </c>
      <c r="BO6" s="11"/>
      <c r="BP6" s="11"/>
      <c r="BQ6" s="11"/>
      <c r="BR6" s="11">
        <f t="shared" ref="BR6" si="0">SUM(BR7:BR14,BR17:BR18)</f>
        <v>9</v>
      </c>
      <c r="BS6" s="11"/>
      <c r="BT6" s="11">
        <f t="shared" ref="BT6" si="1">SUM(BT7:BT14,BT17:BT18)</f>
        <v>3</v>
      </c>
      <c r="BU6" s="11"/>
      <c r="BV6" s="11"/>
      <c r="BW6" s="11">
        <f t="shared" ref="BW6" si="2">SUM(BW7:BW14,BW17:BW18)</f>
        <v>6</v>
      </c>
      <c r="BX6" s="11"/>
      <c r="BY6" s="11">
        <f t="shared" ref="BY6" si="3">SUM(BY7:BY14,BY17:BY18)</f>
        <v>3</v>
      </c>
      <c r="BZ6" s="11"/>
      <c r="CA6" s="11"/>
      <c r="CB6" s="11"/>
      <c r="CC6" s="11"/>
      <c r="CD6" s="11">
        <f t="shared" ref="CD6" si="4">SUM(CD7:CD14,CD17:CD18)</f>
        <v>12</v>
      </c>
      <c r="CE6" s="11"/>
      <c r="CF6" s="11"/>
      <c r="CG6" s="11">
        <f t="shared" ref="CG6" si="5">SUM(CG7:CG14,CG17:CG18)</f>
        <v>6</v>
      </c>
      <c r="CH6" s="11"/>
      <c r="CI6" s="11"/>
      <c r="CJ6" s="11">
        <f t="shared" ref="CJ6" si="6">SUM(CJ7:CJ14,CJ17:CJ18)</f>
        <v>39</v>
      </c>
      <c r="CK6" s="11">
        <f t="shared" ref="CK6" si="7">SUM(CK7:CK14,CK17:CK18)</f>
        <v>39</v>
      </c>
    </row>
    <row r="7" spans="1:89" ht="9.75" customHeight="1">
      <c r="A7" s="12" t="s">
        <v>4</v>
      </c>
      <c r="B7" s="13" t="s">
        <v>12</v>
      </c>
      <c r="C7" s="11">
        <f t="shared" ref="C7:C18" si="8">R7+AM7+BK7+CK7</f>
        <v>140</v>
      </c>
      <c r="D7" s="14"/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/>
      <c r="L7" s="14">
        <v>2</v>
      </c>
      <c r="M7" s="14">
        <v>1</v>
      </c>
      <c r="N7" s="14">
        <v>1</v>
      </c>
      <c r="O7" s="14">
        <v>2</v>
      </c>
      <c r="P7" s="14">
        <v>1</v>
      </c>
      <c r="Q7" s="14">
        <v>2</v>
      </c>
      <c r="R7" s="11">
        <f>E7*$E$5+F7*$F$5+G7*$G$5+H7*$H$5+I7*$I$5+J7*$J$5+L7*$L$5+M7*$M$5+N7*$N$5+O7*$O$5+P7*$P$5+Q7*$Q$5</f>
        <v>49</v>
      </c>
      <c r="S7" s="14">
        <v>1</v>
      </c>
      <c r="T7" s="14">
        <v>1</v>
      </c>
      <c r="U7" s="14">
        <v>1</v>
      </c>
      <c r="V7" s="14">
        <v>1</v>
      </c>
      <c r="W7" s="14"/>
      <c r="X7" s="14">
        <v>1</v>
      </c>
      <c r="Y7" s="14">
        <v>1</v>
      </c>
      <c r="Z7" s="14">
        <v>1</v>
      </c>
      <c r="AA7" s="14">
        <v>1</v>
      </c>
      <c r="AB7" s="14">
        <v>1</v>
      </c>
      <c r="AC7" s="14">
        <v>1</v>
      </c>
      <c r="AD7" s="14"/>
      <c r="AE7" s="15"/>
      <c r="AF7" s="14"/>
      <c r="AG7" s="11">
        <f>R7+S7*$S$5+T7*$T$5+U7*$U$5+V7*$V$5+X7*$X$5+Y7*$Y$5+Z7*$Z$5+AA7*$AA$5+AB7*$AB$5+AC7*$AC$5+AE7*$AE$5+AF7*$AF$5</f>
        <v>70</v>
      </c>
      <c r="AH7" s="14">
        <v>1</v>
      </c>
      <c r="AI7" s="14">
        <v>1</v>
      </c>
      <c r="AJ7" s="14">
        <v>1</v>
      </c>
      <c r="AK7" s="14"/>
      <c r="AL7" s="14">
        <v>2</v>
      </c>
      <c r="AM7" s="11">
        <f>S7*$S$5+T7*$T$5+U7*$U$5+V7*$V$5+X7*$X$5+Y7*$Y$5+Z7*$Z$5+AA7*$AA$5+AB7*$AB$5+AC7*$AC$5+AE7*$AE$5+AF7*$AF$5+AH7*$AH$5+AI7*$AI$5+AJ7*$AJ$5+AL7*$AL$5</f>
        <v>30</v>
      </c>
      <c r="AN7" s="14">
        <v>2</v>
      </c>
      <c r="AO7" s="14">
        <v>2</v>
      </c>
      <c r="AP7" s="14"/>
      <c r="AQ7" s="14">
        <v>2</v>
      </c>
      <c r="AR7" s="14">
        <v>2</v>
      </c>
      <c r="AS7" s="14">
        <v>2</v>
      </c>
      <c r="AT7" s="14"/>
      <c r="AU7" s="14">
        <v>2</v>
      </c>
      <c r="AV7" s="14">
        <v>2</v>
      </c>
      <c r="AW7" s="14">
        <v>2</v>
      </c>
      <c r="AX7" s="14">
        <v>2</v>
      </c>
      <c r="AY7" s="14">
        <v>2</v>
      </c>
      <c r="AZ7" s="14"/>
      <c r="BA7" s="14">
        <v>2</v>
      </c>
      <c r="BB7" s="14">
        <v>2</v>
      </c>
      <c r="BC7" s="14">
        <v>2</v>
      </c>
      <c r="BD7" s="14">
        <v>2</v>
      </c>
      <c r="BE7" s="14">
        <v>2</v>
      </c>
      <c r="BF7" s="14">
        <v>3</v>
      </c>
      <c r="BG7" s="14"/>
      <c r="BH7" s="14"/>
      <c r="BI7" s="14"/>
      <c r="BJ7" s="14"/>
      <c r="BK7" s="11">
        <f>AN7*$AN$5+AO7*$AO$5+AQ7*$AQ$5+AR7*$AR$5+AS7*$AS$5+AU7*$AU$5+AV7*$AV$5+AW7*$AW$5+AX7*$AX$5+AY7*$AY$5+BA7*$BA$5+BB7*$BB$5+BC7*$BC$5+BD7*$BD$5+BE7*$BE$5+BF7*$BF$5+BI7*$BI$5+BJ7*$BJ$5</f>
        <v>61</v>
      </c>
      <c r="BL7" s="14"/>
      <c r="BM7" s="14"/>
      <c r="BN7" s="11">
        <f>BK7+BL7*$BL$5+BM7*$BM$5+AH7*$AH$5+AI7*$AI$5+AJ7*$AJ$5+AL7*$AL$5</f>
        <v>70</v>
      </c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1"/>
      <c r="CK7" s="11"/>
    </row>
    <row r="8" spans="1:89" ht="9.75" customHeight="1">
      <c r="A8" s="12" t="s">
        <v>5</v>
      </c>
      <c r="B8" s="13" t="s">
        <v>13</v>
      </c>
      <c r="C8" s="11">
        <f t="shared" si="8"/>
        <v>140</v>
      </c>
      <c r="D8" s="14"/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>
        <v>2</v>
      </c>
      <c r="K8" s="14"/>
      <c r="L8" s="14">
        <v>2</v>
      </c>
      <c r="M8" s="14">
        <v>2</v>
      </c>
      <c r="N8" s="14">
        <v>1</v>
      </c>
      <c r="O8" s="14">
        <v>1</v>
      </c>
      <c r="P8" s="14">
        <v>2</v>
      </c>
      <c r="Q8" s="14">
        <v>3</v>
      </c>
      <c r="R8" s="11">
        <f t="shared" ref="R8:R40" si="9">E8*$E$5+F8*$F$5+G8*$G$5+H8*$H$5+I8*$I$5+J8*$J$5+L8*$L$5+M8*$M$5+N8*$N$5+O8*$O$5+P8*$P$5+Q8*$Q$5</f>
        <v>54</v>
      </c>
      <c r="S8" s="14">
        <v>1</v>
      </c>
      <c r="T8" s="14">
        <v>1</v>
      </c>
      <c r="U8" s="14">
        <v>1</v>
      </c>
      <c r="V8" s="14">
        <v>1</v>
      </c>
      <c r="W8" s="14"/>
      <c r="X8" s="14">
        <v>1</v>
      </c>
      <c r="Y8" s="14">
        <v>2</v>
      </c>
      <c r="Z8" s="14">
        <v>2</v>
      </c>
      <c r="AA8" s="15">
        <v>1</v>
      </c>
      <c r="AB8" s="15">
        <v>1</v>
      </c>
      <c r="AC8" s="15">
        <v>1</v>
      </c>
      <c r="AD8" s="15"/>
      <c r="AE8" s="15"/>
      <c r="AF8" s="14"/>
      <c r="AG8" s="11">
        <f t="shared" ref="AG8:AG47" si="10">R8+S8*$S$5+T8*$T$5+U8*$U$5+V8*$V$5+X8*$X$5+Y8*$Y$5+Z8*$Z$5+AA8*$AA$5+AB8*$AB$5+AC8*$AC$5+AE8*$AE$5+AF8*$AF$5</f>
        <v>80</v>
      </c>
      <c r="AH8" s="14">
        <v>1</v>
      </c>
      <c r="AI8" s="14">
        <v>1</v>
      </c>
      <c r="AJ8" s="14">
        <v>1</v>
      </c>
      <c r="AK8" s="14"/>
      <c r="AL8" s="14">
        <v>2</v>
      </c>
      <c r="AM8" s="11">
        <f t="shared" ref="AM8:AM47" si="11">S8*$S$5+T8*$T$5+U8*$U$5+V8*$V$5+X8*$X$5+Y8*$Y$5+Z8*$Z$5+AA8*$AA$5+AB8*$AB$5+AC8*$AC$5+AE8*$AE$5+AF8*$AF$5+AH8*$AH$5+AI8*$AI$5+AJ8*$AJ$5+AL8*$AL$5</f>
        <v>35</v>
      </c>
      <c r="AN8" s="14">
        <v>2</v>
      </c>
      <c r="AO8" s="14">
        <v>2</v>
      </c>
      <c r="AP8" s="14"/>
      <c r="AQ8" s="14">
        <v>2</v>
      </c>
      <c r="AR8" s="14">
        <v>2</v>
      </c>
      <c r="AS8" s="14">
        <v>2</v>
      </c>
      <c r="AT8" s="14"/>
      <c r="AU8" s="14">
        <v>2</v>
      </c>
      <c r="AV8" s="14">
        <v>1</v>
      </c>
      <c r="AW8" s="14">
        <v>2</v>
      </c>
      <c r="AX8" s="14">
        <v>2</v>
      </c>
      <c r="AY8" s="14">
        <v>2</v>
      </c>
      <c r="AZ8" s="14"/>
      <c r="BA8" s="14">
        <v>1</v>
      </c>
      <c r="BB8" s="14">
        <v>1</v>
      </c>
      <c r="BC8" s="14">
        <v>1</v>
      </c>
      <c r="BD8" s="14">
        <v>1</v>
      </c>
      <c r="BE8" s="14">
        <v>1</v>
      </c>
      <c r="BF8" s="14">
        <v>1</v>
      </c>
      <c r="BG8" s="14"/>
      <c r="BH8" s="14"/>
      <c r="BI8" s="14"/>
      <c r="BJ8" s="14"/>
      <c r="BK8" s="11">
        <f>AN8*$AN$5+AO8*$AO$5+AQ8*$AQ$5+AR8*$AR$5+AS8*$AS$5+AU8*$AU$5+AV8*$AV$5+AW8*$AW$5+AX8*$AX$5+AY8*$AY$5+BA8*$BA$5+BB8*$BB$5+BC8*$BC$5+BD8*$BD$5+BE8*$BE$5+BF8*$BF$5+BI8*$BI$5+BJ8*$BJ$5</f>
        <v>51</v>
      </c>
      <c r="BL8" s="14"/>
      <c r="BM8" s="14"/>
      <c r="BN8" s="11">
        <f t="shared" ref="BN8:BN47" si="12">BK8+BL8*$BL$5+BM8*$BM$5+AH8*$AH$5+AI8*$AI$5+AJ8*$AJ$5+AL8*$AL$5</f>
        <v>60</v>
      </c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1"/>
      <c r="CK8" s="11"/>
    </row>
    <row r="9" spans="1:89" ht="9.75" customHeight="1">
      <c r="A9" s="12" t="s">
        <v>6</v>
      </c>
      <c r="B9" s="13" t="s">
        <v>14</v>
      </c>
      <c r="C9" s="11">
        <f t="shared" si="8"/>
        <v>140</v>
      </c>
      <c r="D9" s="14"/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14">
        <v>1</v>
      </c>
      <c r="K9" s="14"/>
      <c r="L9" s="14">
        <v>1</v>
      </c>
      <c r="M9" s="14">
        <v>1</v>
      </c>
      <c r="N9" s="14">
        <v>1</v>
      </c>
      <c r="O9" s="14">
        <v>2</v>
      </c>
      <c r="P9" s="14">
        <v>2</v>
      </c>
      <c r="Q9" s="14">
        <v>1</v>
      </c>
      <c r="R9" s="11">
        <f t="shared" si="9"/>
        <v>49</v>
      </c>
      <c r="S9" s="14">
        <v>1</v>
      </c>
      <c r="T9" s="14">
        <v>1</v>
      </c>
      <c r="U9" s="14">
        <v>1</v>
      </c>
      <c r="V9" s="14">
        <v>1</v>
      </c>
      <c r="W9" s="14"/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/>
      <c r="AE9" s="15"/>
      <c r="AF9" s="14"/>
      <c r="AG9" s="11">
        <f t="shared" si="10"/>
        <v>70</v>
      </c>
      <c r="AH9" s="14">
        <v>1</v>
      </c>
      <c r="AI9" s="14">
        <v>1</v>
      </c>
      <c r="AJ9" s="14">
        <v>1</v>
      </c>
      <c r="AK9" s="14"/>
      <c r="AL9" s="14">
        <v>2</v>
      </c>
      <c r="AM9" s="11">
        <f t="shared" si="11"/>
        <v>30</v>
      </c>
      <c r="AN9" s="14">
        <v>2</v>
      </c>
      <c r="AO9" s="14">
        <v>2</v>
      </c>
      <c r="AP9" s="14"/>
      <c r="AQ9" s="14">
        <v>2</v>
      </c>
      <c r="AR9" s="14">
        <v>2</v>
      </c>
      <c r="AS9" s="14">
        <v>2</v>
      </c>
      <c r="AT9" s="14"/>
      <c r="AU9" s="14">
        <v>2</v>
      </c>
      <c r="AV9" s="14">
        <v>2</v>
      </c>
      <c r="AW9" s="14">
        <v>2</v>
      </c>
      <c r="AX9" s="14">
        <v>2</v>
      </c>
      <c r="AY9" s="14">
        <v>2</v>
      </c>
      <c r="AZ9" s="14"/>
      <c r="BA9" s="14">
        <v>2</v>
      </c>
      <c r="BB9" s="14">
        <v>2</v>
      </c>
      <c r="BC9" s="14">
        <v>2</v>
      </c>
      <c r="BD9" s="14">
        <v>2</v>
      </c>
      <c r="BE9" s="14">
        <v>2</v>
      </c>
      <c r="BF9" s="14">
        <v>3</v>
      </c>
      <c r="BG9" s="14"/>
      <c r="BH9" s="14"/>
      <c r="BI9" s="14"/>
      <c r="BJ9" s="14"/>
      <c r="BK9" s="11">
        <f t="shared" ref="BK9:BK46" si="13">AN9*$AN$5+AO9*$AO$5+AQ9*$AQ$5+AR9*$AR$5+AS9*$AS$5+AU9*$AU$5+AV9*$AV$5+AW9*$AW$5+AX9*$AX$5+AY9*$AY$5+BA9*$BA$5+BB9*$BB$5+BC9*$BC$5+BD9*$BD$5+BE9*$BE$5+BF9*$BF$5+BI9*$BI$5+BJ9*$BJ$5</f>
        <v>61</v>
      </c>
      <c r="BL9" s="14"/>
      <c r="BM9" s="14"/>
      <c r="BN9" s="11">
        <f t="shared" si="12"/>
        <v>70</v>
      </c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1"/>
      <c r="CK9" s="11"/>
    </row>
    <row r="10" spans="1:89" ht="9.75" customHeight="1">
      <c r="A10" s="12" t="s">
        <v>7</v>
      </c>
      <c r="B10" s="13" t="s">
        <v>15</v>
      </c>
      <c r="C10" s="11">
        <f t="shared" si="8"/>
        <v>70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1"/>
      <c r="S10" s="14">
        <v>2</v>
      </c>
      <c r="T10" s="14">
        <v>2</v>
      </c>
      <c r="U10" s="14">
        <v>2</v>
      </c>
      <c r="V10" s="14">
        <v>2</v>
      </c>
      <c r="W10" s="14"/>
      <c r="X10" s="14">
        <v>2</v>
      </c>
      <c r="Y10" s="14">
        <v>1</v>
      </c>
      <c r="Z10" s="14">
        <v>1</v>
      </c>
      <c r="AA10" s="15">
        <v>2</v>
      </c>
      <c r="AB10" s="15">
        <v>1</v>
      </c>
      <c r="AC10" s="15">
        <v>1</v>
      </c>
      <c r="AD10" s="15"/>
      <c r="AE10" s="15"/>
      <c r="AF10" s="14"/>
      <c r="AG10" s="11">
        <f t="shared" si="10"/>
        <v>35</v>
      </c>
      <c r="AH10" s="14">
        <v>1</v>
      </c>
      <c r="AI10" s="14">
        <v>1</v>
      </c>
      <c r="AJ10" s="14">
        <v>1</v>
      </c>
      <c r="AK10" s="14"/>
      <c r="AL10" s="14">
        <v>1</v>
      </c>
      <c r="AM10" s="11">
        <f t="shared" si="11"/>
        <v>42</v>
      </c>
      <c r="AN10" s="14">
        <v>1</v>
      </c>
      <c r="AO10" s="14">
        <v>1</v>
      </c>
      <c r="AP10" s="14"/>
      <c r="AQ10" s="14">
        <v>1</v>
      </c>
      <c r="AR10" s="14">
        <v>1</v>
      </c>
      <c r="AS10" s="14">
        <v>1</v>
      </c>
      <c r="AT10" s="14"/>
      <c r="AU10" s="14">
        <v>1</v>
      </c>
      <c r="AV10" s="14">
        <v>1</v>
      </c>
      <c r="AW10" s="14">
        <v>1</v>
      </c>
      <c r="AX10" s="14">
        <v>1</v>
      </c>
      <c r="AY10" s="14">
        <v>1</v>
      </c>
      <c r="AZ10" s="14"/>
      <c r="BA10" s="14">
        <v>1</v>
      </c>
      <c r="BB10" s="14">
        <v>1</v>
      </c>
      <c r="BC10" s="14"/>
      <c r="BD10" s="14"/>
      <c r="BE10" s="14"/>
      <c r="BF10" s="14">
        <v>2</v>
      </c>
      <c r="BG10" s="14"/>
      <c r="BH10" s="14"/>
      <c r="BI10" s="14"/>
      <c r="BJ10" s="14"/>
      <c r="BK10" s="11">
        <f t="shared" si="13"/>
        <v>28</v>
      </c>
      <c r="BL10" s="14"/>
      <c r="BM10" s="14"/>
      <c r="BN10" s="11">
        <f t="shared" si="12"/>
        <v>35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1"/>
      <c r="CK10" s="11"/>
    </row>
    <row r="11" spans="1:89" ht="9.75" customHeight="1">
      <c r="A11" s="12" t="s">
        <v>8</v>
      </c>
      <c r="B11" s="13" t="s">
        <v>16</v>
      </c>
      <c r="C11" s="11">
        <f t="shared" si="8"/>
        <v>105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1"/>
      <c r="S11" s="14">
        <v>2</v>
      </c>
      <c r="T11" s="14">
        <v>2</v>
      </c>
      <c r="U11" s="14">
        <v>2</v>
      </c>
      <c r="V11" s="14">
        <v>2</v>
      </c>
      <c r="W11" s="14"/>
      <c r="X11" s="14">
        <v>2</v>
      </c>
      <c r="Y11" s="14">
        <v>1</v>
      </c>
      <c r="Z11" s="14">
        <v>1</v>
      </c>
      <c r="AA11" s="15">
        <v>2</v>
      </c>
      <c r="AB11" s="15">
        <v>1</v>
      </c>
      <c r="AC11" s="15">
        <v>1</v>
      </c>
      <c r="AD11" s="15"/>
      <c r="AE11" s="15"/>
      <c r="AF11" s="14"/>
      <c r="AG11" s="11">
        <f t="shared" si="10"/>
        <v>35</v>
      </c>
      <c r="AH11" s="14">
        <v>1</v>
      </c>
      <c r="AI11" s="14">
        <v>1</v>
      </c>
      <c r="AJ11" s="14">
        <v>1</v>
      </c>
      <c r="AK11" s="14"/>
      <c r="AL11" s="14">
        <v>2</v>
      </c>
      <c r="AM11" s="11">
        <f t="shared" si="11"/>
        <v>44</v>
      </c>
      <c r="AN11" s="14">
        <v>1</v>
      </c>
      <c r="AO11" s="14">
        <v>1</v>
      </c>
      <c r="AP11" s="14"/>
      <c r="AQ11" s="14">
        <v>3</v>
      </c>
      <c r="AR11" s="14">
        <v>3</v>
      </c>
      <c r="AS11" s="14">
        <v>3</v>
      </c>
      <c r="AT11" s="14"/>
      <c r="AU11" s="14">
        <v>2</v>
      </c>
      <c r="AV11" s="14">
        <v>1</v>
      </c>
      <c r="AW11" s="14">
        <v>2</v>
      </c>
      <c r="AX11" s="14">
        <v>1</v>
      </c>
      <c r="AY11" s="14">
        <v>1</v>
      </c>
      <c r="AZ11" s="14"/>
      <c r="BA11" s="14">
        <v>2</v>
      </c>
      <c r="BB11" s="14">
        <v>2</v>
      </c>
      <c r="BC11" s="14">
        <v>2</v>
      </c>
      <c r="BD11" s="14">
        <v>2</v>
      </c>
      <c r="BE11" s="14">
        <v>2</v>
      </c>
      <c r="BF11" s="14">
        <v>3</v>
      </c>
      <c r="BG11" s="14"/>
      <c r="BH11" s="14"/>
      <c r="BI11" s="14"/>
      <c r="BJ11" s="14"/>
      <c r="BK11" s="11">
        <f t="shared" si="13"/>
        <v>61</v>
      </c>
      <c r="BL11" s="14"/>
      <c r="BM11" s="14"/>
      <c r="BN11" s="11">
        <f t="shared" si="12"/>
        <v>70</v>
      </c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1"/>
      <c r="CK11" s="11"/>
    </row>
    <row r="12" spans="1:89" ht="9.75" customHeight="1">
      <c r="A12" s="12" t="s">
        <v>9</v>
      </c>
      <c r="B12" s="13" t="s">
        <v>17</v>
      </c>
      <c r="C12" s="11">
        <f t="shared" si="8"/>
        <v>70</v>
      </c>
      <c r="D12" s="14"/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/>
      <c r="L12" s="14">
        <v>1</v>
      </c>
      <c r="M12" s="14">
        <v>1</v>
      </c>
      <c r="N12" s="14">
        <v>1</v>
      </c>
      <c r="O12" s="14">
        <v>2</v>
      </c>
      <c r="P12" s="14">
        <v>2</v>
      </c>
      <c r="Q12" s="14">
        <v>1</v>
      </c>
      <c r="R12" s="11">
        <f t="shared" si="9"/>
        <v>49</v>
      </c>
      <c r="S12" s="14">
        <v>1</v>
      </c>
      <c r="T12" s="14">
        <v>1</v>
      </c>
      <c r="U12" s="14">
        <v>1</v>
      </c>
      <c r="V12" s="14">
        <v>1</v>
      </c>
      <c r="W12" s="14"/>
      <c r="X12" s="14">
        <v>1</v>
      </c>
      <c r="Y12" s="14">
        <v>1</v>
      </c>
      <c r="Z12" s="14">
        <v>1</v>
      </c>
      <c r="AA12" s="15">
        <v>1</v>
      </c>
      <c r="AB12" s="15">
        <v>1</v>
      </c>
      <c r="AC12" s="15">
        <v>1</v>
      </c>
      <c r="AD12" s="15"/>
      <c r="AE12" s="15"/>
      <c r="AF12" s="14"/>
      <c r="AG12" s="11">
        <f t="shared" si="10"/>
        <v>70</v>
      </c>
      <c r="AH12" s="14"/>
      <c r="AI12" s="14"/>
      <c r="AJ12" s="14"/>
      <c r="AK12" s="14"/>
      <c r="AL12" s="14"/>
      <c r="AM12" s="11">
        <f t="shared" si="11"/>
        <v>21</v>
      </c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1">
        <f t="shared" si="13"/>
        <v>0</v>
      </c>
      <c r="BL12" s="14"/>
      <c r="BM12" s="14"/>
      <c r="BN12" s="11">
        <f t="shared" si="12"/>
        <v>0</v>
      </c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1"/>
      <c r="CK12" s="11"/>
    </row>
    <row r="13" spans="1:89" ht="9.75" customHeight="1">
      <c r="A13" s="12" t="s">
        <v>10</v>
      </c>
      <c r="B13" s="13" t="s">
        <v>18</v>
      </c>
      <c r="C13" s="11">
        <f t="shared" si="8"/>
        <v>70</v>
      </c>
      <c r="D13" s="14"/>
      <c r="E13" s="14">
        <v>2</v>
      </c>
      <c r="F13" s="14">
        <v>2</v>
      </c>
      <c r="G13" s="14">
        <v>2</v>
      </c>
      <c r="H13" s="14">
        <v>2</v>
      </c>
      <c r="I13" s="14">
        <v>2</v>
      </c>
      <c r="J13" s="14">
        <v>2</v>
      </c>
      <c r="K13" s="14"/>
      <c r="L13" s="14">
        <v>2</v>
      </c>
      <c r="M13" s="14">
        <v>2</v>
      </c>
      <c r="N13" s="14">
        <v>2</v>
      </c>
      <c r="O13" s="14">
        <v>1</v>
      </c>
      <c r="P13" s="14">
        <v>1</v>
      </c>
      <c r="Q13" s="14">
        <v>1</v>
      </c>
      <c r="R13" s="11">
        <f t="shared" si="9"/>
        <v>70</v>
      </c>
      <c r="S13" s="14"/>
      <c r="T13" s="14"/>
      <c r="U13" s="14"/>
      <c r="V13" s="14"/>
      <c r="W13" s="14"/>
      <c r="X13" s="14"/>
      <c r="Y13" s="14"/>
      <c r="Z13" s="14"/>
      <c r="AA13" s="15"/>
      <c r="AB13" s="15"/>
      <c r="AC13" s="15"/>
      <c r="AD13" s="15"/>
      <c r="AE13" s="15"/>
      <c r="AF13" s="14"/>
      <c r="AG13" s="11">
        <f t="shared" si="10"/>
        <v>70</v>
      </c>
      <c r="AH13" s="14"/>
      <c r="AI13" s="14"/>
      <c r="AJ13" s="14"/>
      <c r="AK13" s="14"/>
      <c r="AL13" s="14"/>
      <c r="AM13" s="11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1">
        <f t="shared" si="13"/>
        <v>0</v>
      </c>
      <c r="BL13" s="14"/>
      <c r="BM13" s="14"/>
      <c r="BN13" s="11">
        <f t="shared" si="12"/>
        <v>0</v>
      </c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1"/>
      <c r="CK13" s="11"/>
    </row>
    <row r="14" spans="1:89" ht="9.75" customHeight="1">
      <c r="A14" s="12" t="s">
        <v>11</v>
      </c>
      <c r="B14" s="13" t="s">
        <v>19</v>
      </c>
      <c r="C14" s="11">
        <f t="shared" si="8"/>
        <v>210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1">
        <f>SUM(R15:R16)</f>
        <v>86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1">
        <f t="shared" ref="AG14" si="14">SUM(AG15:AG16)</f>
        <v>132</v>
      </c>
      <c r="AH14" s="15"/>
      <c r="AI14" s="15"/>
      <c r="AJ14" s="15"/>
      <c r="AK14" s="15"/>
      <c r="AL14" s="15"/>
      <c r="AM14" s="11">
        <f t="shared" ref="AM14" si="15">SUM(AM15:AM16)</f>
        <v>60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1">
        <f>SUM(BK15:BK16)</f>
        <v>64</v>
      </c>
      <c r="BL14" s="15"/>
      <c r="BM14" s="15"/>
      <c r="BN14" s="11">
        <f t="shared" ref="BN14" si="16">SUM(BN15:BN16)</f>
        <v>78</v>
      </c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1"/>
      <c r="CK14" s="11"/>
    </row>
    <row r="15" spans="1:89" ht="9.75" customHeight="1">
      <c r="A15" s="12" t="s">
        <v>20</v>
      </c>
      <c r="B15" s="13" t="s">
        <v>21</v>
      </c>
      <c r="C15" s="11">
        <f t="shared" si="8"/>
        <v>108</v>
      </c>
      <c r="D15" s="14"/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/>
      <c r="L15" s="14">
        <v>1</v>
      </c>
      <c r="M15" s="14">
        <v>1</v>
      </c>
      <c r="N15" s="14">
        <v>1</v>
      </c>
      <c r="O15" s="14">
        <v>1</v>
      </c>
      <c r="P15" s="14">
        <v>2</v>
      </c>
      <c r="Q15" s="14">
        <v>2</v>
      </c>
      <c r="R15" s="11">
        <f t="shared" si="9"/>
        <v>43</v>
      </c>
      <c r="S15" s="14">
        <v>1</v>
      </c>
      <c r="T15" s="14">
        <v>1</v>
      </c>
      <c r="U15" s="14">
        <v>1</v>
      </c>
      <c r="V15" s="14">
        <v>1</v>
      </c>
      <c r="W15" s="14"/>
      <c r="X15" s="14">
        <v>1</v>
      </c>
      <c r="Y15" s="14">
        <v>1</v>
      </c>
      <c r="Z15" s="14">
        <v>1</v>
      </c>
      <c r="AA15" s="14">
        <v>2</v>
      </c>
      <c r="AB15" s="14">
        <v>1</v>
      </c>
      <c r="AC15" s="14">
        <v>1</v>
      </c>
      <c r="AD15" s="14"/>
      <c r="AE15" s="15"/>
      <c r="AF15" s="14"/>
      <c r="AG15" s="11">
        <f t="shared" si="10"/>
        <v>66</v>
      </c>
      <c r="AH15" s="14">
        <v>1</v>
      </c>
      <c r="AI15" s="14">
        <v>1</v>
      </c>
      <c r="AJ15" s="14">
        <v>1</v>
      </c>
      <c r="AK15" s="14"/>
      <c r="AL15" s="14">
        <v>1</v>
      </c>
      <c r="AM15" s="11">
        <f t="shared" si="11"/>
        <v>30</v>
      </c>
      <c r="AN15" s="14">
        <v>1</v>
      </c>
      <c r="AO15" s="14">
        <v>1</v>
      </c>
      <c r="AP15" s="14"/>
      <c r="AQ15" s="14">
        <v>1</v>
      </c>
      <c r="AR15" s="14">
        <v>1</v>
      </c>
      <c r="AS15" s="14">
        <v>1</v>
      </c>
      <c r="AT15" s="14"/>
      <c r="AU15" s="14">
        <v>1</v>
      </c>
      <c r="AV15" s="14">
        <v>1</v>
      </c>
      <c r="AW15" s="14">
        <v>1</v>
      </c>
      <c r="AX15" s="14">
        <v>1</v>
      </c>
      <c r="AY15" s="14">
        <v>1</v>
      </c>
      <c r="AZ15" s="14"/>
      <c r="BA15" s="14">
        <v>1</v>
      </c>
      <c r="BB15" s="14">
        <v>1</v>
      </c>
      <c r="BC15" s="14">
        <v>2</v>
      </c>
      <c r="BD15" s="14">
        <v>2</v>
      </c>
      <c r="BE15" s="14">
        <v>2</v>
      </c>
      <c r="BF15" s="14">
        <v>3</v>
      </c>
      <c r="BG15" s="14"/>
      <c r="BH15" s="14"/>
      <c r="BI15" s="14"/>
      <c r="BJ15" s="14"/>
      <c r="BK15" s="11">
        <f>AN15*$AN$5+AO15*$AO$5+AQ15*$AQ$5+AR15*$AR$5+AS15*$AS$5+AU15*$AU$5+AV15*$AV$5+AW15*$AW$5+AX15*$AX$5+AY15*$AY$5+BA15*$BA$5+BB15*$BB$5+BC15*$BC$5+BD15*$BD$5+BE15*$BE$5+BF15*$BF$5+BI15*$BI$5+BJ15*$BJ$5</f>
        <v>35</v>
      </c>
      <c r="BL15" s="14"/>
      <c r="BM15" s="14"/>
      <c r="BN15" s="11">
        <f>BK15+BL15*$BL$5+BM15*$BM$5+AH15*$AH$5+AI15*$AI$5+AJ15*$AJ$5+AL15*$AL$5</f>
        <v>42</v>
      </c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1"/>
      <c r="CK15" s="11"/>
    </row>
    <row r="16" spans="1:89" ht="9.75" customHeight="1">
      <c r="A16" s="12" t="s">
        <v>23</v>
      </c>
      <c r="B16" s="13" t="s">
        <v>22</v>
      </c>
      <c r="C16" s="11">
        <f t="shared" si="8"/>
        <v>102</v>
      </c>
      <c r="D16" s="14"/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/>
      <c r="L16" s="14">
        <v>1</v>
      </c>
      <c r="M16" s="14">
        <v>1</v>
      </c>
      <c r="N16" s="14">
        <v>1</v>
      </c>
      <c r="O16" s="14">
        <v>1</v>
      </c>
      <c r="P16" s="14">
        <v>2</v>
      </c>
      <c r="Q16" s="14">
        <v>2</v>
      </c>
      <c r="R16" s="11">
        <f t="shared" si="9"/>
        <v>43</v>
      </c>
      <c r="S16" s="14">
        <v>1</v>
      </c>
      <c r="T16" s="14">
        <v>1</v>
      </c>
      <c r="U16" s="14">
        <v>1</v>
      </c>
      <c r="V16" s="14">
        <v>1</v>
      </c>
      <c r="W16" s="14"/>
      <c r="X16" s="14">
        <v>1</v>
      </c>
      <c r="Y16" s="14">
        <v>1</v>
      </c>
      <c r="Z16" s="14">
        <v>1</v>
      </c>
      <c r="AA16" s="14">
        <v>2</v>
      </c>
      <c r="AB16" s="14">
        <v>1</v>
      </c>
      <c r="AC16" s="14">
        <v>1</v>
      </c>
      <c r="AD16" s="14"/>
      <c r="AE16" s="15"/>
      <c r="AF16" s="14"/>
      <c r="AG16" s="11">
        <f t="shared" si="10"/>
        <v>66</v>
      </c>
      <c r="AH16" s="14">
        <v>1</v>
      </c>
      <c r="AI16" s="14">
        <v>1</v>
      </c>
      <c r="AJ16" s="14">
        <v>1</v>
      </c>
      <c r="AK16" s="14"/>
      <c r="AL16" s="14">
        <v>1</v>
      </c>
      <c r="AM16" s="11">
        <f t="shared" si="11"/>
        <v>30</v>
      </c>
      <c r="AN16" s="14">
        <v>1</v>
      </c>
      <c r="AO16" s="14">
        <v>1</v>
      </c>
      <c r="AP16" s="14"/>
      <c r="AQ16" s="14">
        <v>1</v>
      </c>
      <c r="AR16" s="14">
        <v>1</v>
      </c>
      <c r="AS16" s="14">
        <v>1</v>
      </c>
      <c r="AT16" s="14"/>
      <c r="AU16" s="14">
        <v>1</v>
      </c>
      <c r="AV16" s="14">
        <v>1</v>
      </c>
      <c r="AW16" s="14">
        <v>1</v>
      </c>
      <c r="AX16" s="14">
        <v>1</v>
      </c>
      <c r="AY16" s="14">
        <v>1</v>
      </c>
      <c r="AZ16" s="14"/>
      <c r="BA16" s="14">
        <v>1</v>
      </c>
      <c r="BB16" s="14">
        <v>1</v>
      </c>
      <c r="BC16" s="14">
        <v>1</v>
      </c>
      <c r="BD16" s="14">
        <v>1</v>
      </c>
      <c r="BE16" s="14">
        <v>1</v>
      </c>
      <c r="BF16" s="14"/>
      <c r="BG16" s="14"/>
      <c r="BH16" s="14"/>
      <c r="BI16" s="14"/>
      <c r="BJ16" s="14"/>
      <c r="BK16" s="11">
        <f>AN16*$AN$5+AO16*$AO$5+AQ16*$AQ$5+AR16*$AR$5+AS16*$AS$5+AU16*$AU$5+AV16*$AV$5+AW16*$AW$5+AX16*$AX$5+AY16*$AY$5+BA16*$BA$5+BB16*$BB$5+BC16*$BC$5+BD16*$BD$5+BE16*$BE$5+BF16*$BF$5+BI16*$BI$5+BJ16*$BJ$5</f>
        <v>29</v>
      </c>
      <c r="BL16" s="14"/>
      <c r="BM16" s="14"/>
      <c r="BN16" s="11">
        <f t="shared" si="12"/>
        <v>36</v>
      </c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1"/>
      <c r="CK16" s="11"/>
    </row>
    <row r="17" spans="1:89" ht="9.75" customHeight="1">
      <c r="A17" s="12" t="s">
        <v>24</v>
      </c>
      <c r="B17" s="12" t="s">
        <v>25</v>
      </c>
      <c r="C17" s="11">
        <f t="shared" si="8"/>
        <v>105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1"/>
      <c r="S17" s="14">
        <v>1</v>
      </c>
      <c r="T17" s="14">
        <v>2</v>
      </c>
      <c r="U17" s="14">
        <v>2</v>
      </c>
      <c r="V17" s="14">
        <v>2</v>
      </c>
      <c r="W17" s="14"/>
      <c r="X17" s="14">
        <v>1</v>
      </c>
      <c r="Y17" s="14">
        <v>2</v>
      </c>
      <c r="Z17" s="14">
        <v>2</v>
      </c>
      <c r="AA17" s="15">
        <v>2</v>
      </c>
      <c r="AB17" s="15">
        <v>3</v>
      </c>
      <c r="AC17" s="15">
        <v>1</v>
      </c>
      <c r="AD17" s="15"/>
      <c r="AE17" s="15"/>
      <c r="AF17" s="14"/>
      <c r="AG17" s="11">
        <f t="shared" si="10"/>
        <v>35</v>
      </c>
      <c r="AH17" s="14">
        <v>2</v>
      </c>
      <c r="AI17" s="14">
        <v>1</v>
      </c>
      <c r="AJ17" s="14">
        <v>1</v>
      </c>
      <c r="AK17" s="14"/>
      <c r="AL17" s="14">
        <v>2</v>
      </c>
      <c r="AM17" s="11">
        <f t="shared" si="11"/>
        <v>45</v>
      </c>
      <c r="AN17" s="14">
        <v>2</v>
      </c>
      <c r="AO17" s="14">
        <v>2</v>
      </c>
      <c r="AP17" s="14"/>
      <c r="AQ17" s="14">
        <v>2</v>
      </c>
      <c r="AR17" s="14">
        <v>2</v>
      </c>
      <c r="AS17" s="14">
        <v>2</v>
      </c>
      <c r="AT17" s="14"/>
      <c r="AU17" s="14">
        <v>2</v>
      </c>
      <c r="AV17" s="14">
        <v>2</v>
      </c>
      <c r="AW17" s="14">
        <v>2</v>
      </c>
      <c r="AX17" s="14">
        <v>2</v>
      </c>
      <c r="AY17" s="14">
        <v>2</v>
      </c>
      <c r="AZ17" s="14"/>
      <c r="BA17" s="14">
        <v>2</v>
      </c>
      <c r="BB17" s="14">
        <v>2</v>
      </c>
      <c r="BC17" s="14">
        <v>2</v>
      </c>
      <c r="BD17" s="14">
        <v>2</v>
      </c>
      <c r="BE17" s="14">
        <v>2</v>
      </c>
      <c r="BF17" s="14">
        <v>2</v>
      </c>
      <c r="BG17" s="14"/>
      <c r="BH17" s="14"/>
      <c r="BI17" s="14"/>
      <c r="BJ17" s="14"/>
      <c r="BK17" s="11">
        <f t="shared" si="13"/>
        <v>60</v>
      </c>
      <c r="BL17" s="14"/>
      <c r="BM17" s="14"/>
      <c r="BN17" s="11">
        <f t="shared" si="12"/>
        <v>70</v>
      </c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1"/>
      <c r="CK17" s="11"/>
    </row>
    <row r="18" spans="1:89" ht="9.75" customHeight="1">
      <c r="A18" s="12" t="s">
        <v>26</v>
      </c>
      <c r="B18" s="13" t="s">
        <v>27</v>
      </c>
      <c r="C18" s="11">
        <f t="shared" si="8"/>
        <v>333</v>
      </c>
      <c r="D18" s="14"/>
      <c r="E18" s="14">
        <v>3</v>
      </c>
      <c r="F18" s="14">
        <v>3</v>
      </c>
      <c r="G18" s="14">
        <v>3</v>
      </c>
      <c r="H18" s="14">
        <v>3</v>
      </c>
      <c r="I18" s="14">
        <v>3</v>
      </c>
      <c r="J18" s="14">
        <v>3</v>
      </c>
      <c r="K18" s="14"/>
      <c r="L18" s="14">
        <v>3</v>
      </c>
      <c r="M18" s="14">
        <v>3</v>
      </c>
      <c r="N18" s="14">
        <v>3</v>
      </c>
      <c r="O18" s="14">
        <v>3</v>
      </c>
      <c r="P18" s="14">
        <v>3</v>
      </c>
      <c r="Q18" s="14">
        <v>3</v>
      </c>
      <c r="R18" s="11">
        <f>E18*$E$5+F18*$F$5+G18*$G$5+H18*$H$5+I18*$I$5+J18*$J$5+L18*$L$5+M18*$M$5+N18*$N$5+O18*$O$5+P18*$P$5+Q18*$Q$5</f>
        <v>120</v>
      </c>
      <c r="S18" s="14">
        <v>3</v>
      </c>
      <c r="T18" s="14">
        <v>3</v>
      </c>
      <c r="U18" s="14">
        <v>3</v>
      </c>
      <c r="V18" s="14">
        <v>3</v>
      </c>
      <c r="W18" s="14"/>
      <c r="X18" s="14">
        <v>3</v>
      </c>
      <c r="Y18" s="14">
        <v>3</v>
      </c>
      <c r="Z18" s="14">
        <v>3</v>
      </c>
      <c r="AA18" s="14">
        <v>3</v>
      </c>
      <c r="AB18" s="14">
        <v>3</v>
      </c>
      <c r="AC18" s="14">
        <v>3</v>
      </c>
      <c r="AD18" s="14"/>
      <c r="AE18" s="14"/>
      <c r="AF18" s="14"/>
      <c r="AG18" s="11">
        <f t="shared" si="10"/>
        <v>183</v>
      </c>
      <c r="AH18" s="14">
        <v>3</v>
      </c>
      <c r="AI18" s="14">
        <v>3</v>
      </c>
      <c r="AJ18" s="14">
        <v>3</v>
      </c>
      <c r="AK18" s="14"/>
      <c r="AL18" s="14">
        <v>3</v>
      </c>
      <c r="AM18" s="11">
        <f t="shared" si="11"/>
        <v>84</v>
      </c>
      <c r="AN18" s="14">
        <v>3</v>
      </c>
      <c r="AO18" s="14">
        <v>3</v>
      </c>
      <c r="AP18" s="14"/>
      <c r="AQ18" s="14">
        <v>3</v>
      </c>
      <c r="AR18" s="14">
        <v>3</v>
      </c>
      <c r="AS18" s="14">
        <v>3</v>
      </c>
      <c r="AT18" s="14"/>
      <c r="AU18" s="14">
        <v>3</v>
      </c>
      <c r="AV18" s="14">
        <v>3</v>
      </c>
      <c r="AW18" s="14">
        <v>3</v>
      </c>
      <c r="AX18" s="14">
        <v>3</v>
      </c>
      <c r="AY18" s="14">
        <v>3</v>
      </c>
      <c r="AZ18" s="14"/>
      <c r="BA18" s="14">
        <v>3</v>
      </c>
      <c r="BB18" s="14">
        <v>3</v>
      </c>
      <c r="BC18" s="14">
        <v>3</v>
      </c>
      <c r="BD18" s="14">
        <v>3</v>
      </c>
      <c r="BE18" s="14">
        <v>3</v>
      </c>
      <c r="BF18" s="14">
        <v>3</v>
      </c>
      <c r="BG18" s="14"/>
      <c r="BH18" s="14"/>
      <c r="BI18" s="14"/>
      <c r="BJ18" s="14"/>
      <c r="BK18" s="11">
        <f t="shared" si="13"/>
        <v>90</v>
      </c>
      <c r="BL18" s="14"/>
      <c r="BM18" s="14"/>
      <c r="BN18" s="11">
        <f t="shared" si="12"/>
        <v>111</v>
      </c>
      <c r="BO18" s="14">
        <v>3</v>
      </c>
      <c r="BP18" s="14">
        <v>3</v>
      </c>
      <c r="BQ18" s="14">
        <v>3</v>
      </c>
      <c r="BR18" s="14">
        <f>BO18*$BO$5+BP18*$BP$5+BQ18*$BQ$5</f>
        <v>9</v>
      </c>
      <c r="BS18" s="14">
        <v>3</v>
      </c>
      <c r="BT18" s="14">
        <f>BS18*$BS$5</f>
        <v>3</v>
      </c>
      <c r="BU18" s="14">
        <v>3</v>
      </c>
      <c r="BV18" s="14">
        <v>3</v>
      </c>
      <c r="BW18" s="14">
        <f>BU18*$BU$5+BV18*$BV$5</f>
        <v>6</v>
      </c>
      <c r="BX18" s="14">
        <v>3</v>
      </c>
      <c r="BY18" s="14">
        <f>BX18*$BX$5</f>
        <v>3</v>
      </c>
      <c r="BZ18" s="14">
        <v>3</v>
      </c>
      <c r="CA18" s="14">
        <v>3</v>
      </c>
      <c r="CB18" s="14">
        <v>3</v>
      </c>
      <c r="CC18" s="14">
        <v>3</v>
      </c>
      <c r="CD18" s="14">
        <f>BZ18*$BZ$5+CA18*$CA$5+CB18*$CB$5+CC18*$CC$5</f>
        <v>12</v>
      </c>
      <c r="CE18" s="14">
        <v>3</v>
      </c>
      <c r="CF18" s="14">
        <v>3</v>
      </c>
      <c r="CG18" s="14">
        <f>CE18*$CE$5+CF18*$CF$5</f>
        <v>6</v>
      </c>
      <c r="CH18" s="14"/>
      <c r="CI18" s="14"/>
      <c r="CJ18" s="11">
        <f>BL18*$BL$5+BM18*$BM$5+BO18*$BO$5+BP18*$BP$5+BQ18*$BQ$5+BS18*$BS$5+BU18*$BU$5+BV18*$BV$5+BX18*$BX$5+BZ18*$BZ$5+CA18*$CA$5+CB18*$CB$5+CC18*$CC$5+CE18*$CE$5+CF18*$CF$5+CH18*$CH$5+CI18*$CI$5</f>
        <v>39</v>
      </c>
      <c r="CK18" s="11">
        <f>BL18*$BL$5+BM18*$BM$5+BO18*$BO$5+BP18*$BP$5+BQ18*$BQ$5+BS18*$BS$5+BU18*$BU$5+BV18*$BV$5+BX18*$BX$5+BZ18*$BZ$5+CA18*$CA$5+CB18*$CB$5+CC18*$CC$5+CE18*$CE$5+CF18*$CF$5+CH18*$CH$5+CI18*$CI$5</f>
        <v>39</v>
      </c>
    </row>
    <row r="19" spans="1:89" ht="9.75" customHeight="1">
      <c r="A19" s="16" t="s">
        <v>28</v>
      </c>
      <c r="B19" s="10" t="s">
        <v>29</v>
      </c>
      <c r="C19" s="11">
        <f>SUM(C20:C23)</f>
        <v>594</v>
      </c>
      <c r="D19" s="11">
        <v>42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>
        <f t="shared" ref="R19:AG19" si="17">SUM(R20:R23)</f>
        <v>202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>
        <f t="shared" si="17"/>
        <v>317</v>
      </c>
      <c r="AH19" s="11"/>
      <c r="AI19" s="11"/>
      <c r="AJ19" s="11"/>
      <c r="AK19" s="11"/>
      <c r="AL19" s="11"/>
      <c r="AM19" s="11">
        <f t="shared" ref="AM19" si="18">SUM(AM20:AM23)</f>
        <v>153</v>
      </c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>
        <f t="shared" ref="BK19" si="19">SUM(BK20:BK23)</f>
        <v>239</v>
      </c>
      <c r="BL19" s="11"/>
      <c r="BM19" s="11"/>
      <c r="BN19" s="11">
        <f t="shared" ref="BN19" si="20">SUM(BN20:BN23)</f>
        <v>277</v>
      </c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</row>
    <row r="20" spans="1:89" ht="9.75" customHeight="1">
      <c r="A20" s="12" t="s">
        <v>30</v>
      </c>
      <c r="B20" s="13" t="s">
        <v>34</v>
      </c>
      <c r="C20" s="11">
        <f t="shared" ref="C20:C26" si="21">R20+AM20+BK20+CK20</f>
        <v>245</v>
      </c>
      <c r="D20" s="14">
        <v>22</v>
      </c>
      <c r="E20" s="14">
        <v>2</v>
      </c>
      <c r="F20" s="14">
        <v>2</v>
      </c>
      <c r="G20" s="14">
        <v>2</v>
      </c>
      <c r="H20" s="14">
        <v>3</v>
      </c>
      <c r="I20" s="14">
        <v>4</v>
      </c>
      <c r="J20" s="14">
        <v>3</v>
      </c>
      <c r="K20" s="14"/>
      <c r="L20" s="14">
        <v>2</v>
      </c>
      <c r="M20" s="14">
        <v>3</v>
      </c>
      <c r="N20" s="14">
        <v>2</v>
      </c>
      <c r="O20" s="14">
        <v>3</v>
      </c>
      <c r="P20" s="14">
        <v>3</v>
      </c>
      <c r="Q20" s="14">
        <v>2</v>
      </c>
      <c r="R20" s="11">
        <f t="shared" si="9"/>
        <v>112</v>
      </c>
      <c r="S20" s="14">
        <v>3</v>
      </c>
      <c r="T20" s="14">
        <v>3</v>
      </c>
      <c r="U20" s="14">
        <v>3</v>
      </c>
      <c r="V20" s="14">
        <v>3</v>
      </c>
      <c r="W20" s="14"/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/>
      <c r="AD20" s="14"/>
      <c r="AE20" s="15"/>
      <c r="AF20" s="14"/>
      <c r="AG20" s="11">
        <f t="shared" si="10"/>
        <v>148</v>
      </c>
      <c r="AH20" s="14">
        <v>1</v>
      </c>
      <c r="AI20" s="14">
        <v>1</v>
      </c>
      <c r="AJ20" s="14">
        <v>1</v>
      </c>
      <c r="AK20" s="14"/>
      <c r="AL20" s="14">
        <v>2</v>
      </c>
      <c r="AM20" s="11">
        <f t="shared" si="11"/>
        <v>45</v>
      </c>
      <c r="AN20" s="14">
        <v>3</v>
      </c>
      <c r="AO20" s="14">
        <v>3</v>
      </c>
      <c r="AP20" s="14"/>
      <c r="AQ20" s="14">
        <v>4</v>
      </c>
      <c r="AR20" s="14">
        <v>4</v>
      </c>
      <c r="AS20" s="14">
        <v>3</v>
      </c>
      <c r="AT20" s="14"/>
      <c r="AU20" s="14">
        <v>3</v>
      </c>
      <c r="AV20" s="14">
        <v>2</v>
      </c>
      <c r="AW20" s="14">
        <v>2</v>
      </c>
      <c r="AX20" s="14">
        <v>2</v>
      </c>
      <c r="AY20" s="14">
        <v>2</v>
      </c>
      <c r="AZ20" s="14"/>
      <c r="BA20" s="14">
        <v>3</v>
      </c>
      <c r="BB20" s="14">
        <v>3</v>
      </c>
      <c r="BC20" s="14">
        <v>3</v>
      </c>
      <c r="BD20" s="14">
        <v>3</v>
      </c>
      <c r="BE20" s="14">
        <v>3</v>
      </c>
      <c r="BF20" s="14">
        <v>2</v>
      </c>
      <c r="BG20" s="14"/>
      <c r="BH20" s="14"/>
      <c r="BI20" s="14"/>
      <c r="BJ20" s="14"/>
      <c r="BK20" s="11">
        <f t="shared" si="13"/>
        <v>88</v>
      </c>
      <c r="BL20" s="14"/>
      <c r="BM20" s="14"/>
      <c r="BN20" s="11">
        <f t="shared" si="12"/>
        <v>97</v>
      </c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1"/>
      <c r="CK20" s="11"/>
    </row>
    <row r="21" spans="1:89" ht="9.75" customHeight="1">
      <c r="A21" s="12" t="s">
        <v>31</v>
      </c>
      <c r="B21" s="13" t="s">
        <v>35</v>
      </c>
      <c r="C21" s="11">
        <f t="shared" si="21"/>
        <v>140</v>
      </c>
      <c r="D21" s="14">
        <v>8</v>
      </c>
      <c r="E21" s="14">
        <v>1</v>
      </c>
      <c r="F21" s="14">
        <v>2</v>
      </c>
      <c r="G21" s="14">
        <v>2</v>
      </c>
      <c r="H21" s="14">
        <v>1</v>
      </c>
      <c r="I21" s="14">
        <v>1</v>
      </c>
      <c r="J21" s="14">
        <v>1</v>
      </c>
      <c r="K21" s="14"/>
      <c r="L21" s="14">
        <v>2</v>
      </c>
      <c r="M21" s="14">
        <v>1</v>
      </c>
      <c r="N21" s="14">
        <v>1</v>
      </c>
      <c r="O21" s="14">
        <v>1</v>
      </c>
      <c r="P21" s="14">
        <v>1</v>
      </c>
      <c r="Q21" s="14">
        <v>2</v>
      </c>
      <c r="R21" s="11">
        <f t="shared" si="9"/>
        <v>47</v>
      </c>
      <c r="S21" s="14">
        <v>1</v>
      </c>
      <c r="T21" s="14">
        <v>1</v>
      </c>
      <c r="U21" s="14">
        <v>1</v>
      </c>
      <c r="V21" s="14">
        <v>1</v>
      </c>
      <c r="W21" s="14"/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/>
      <c r="AE21" s="15"/>
      <c r="AF21" s="14"/>
      <c r="AG21" s="11">
        <f t="shared" si="10"/>
        <v>68</v>
      </c>
      <c r="AH21" s="14">
        <v>3</v>
      </c>
      <c r="AI21" s="14">
        <v>2</v>
      </c>
      <c r="AJ21" s="14">
        <v>2</v>
      </c>
      <c r="AK21" s="14"/>
      <c r="AL21" s="14">
        <v>1</v>
      </c>
      <c r="AM21" s="11">
        <f t="shared" si="11"/>
        <v>34</v>
      </c>
      <c r="AN21" s="14">
        <v>1</v>
      </c>
      <c r="AO21" s="14">
        <v>1</v>
      </c>
      <c r="AP21" s="14"/>
      <c r="AQ21" s="14">
        <v>1</v>
      </c>
      <c r="AR21" s="14">
        <v>1</v>
      </c>
      <c r="AS21" s="14">
        <v>1</v>
      </c>
      <c r="AT21" s="14"/>
      <c r="AU21" s="14">
        <v>1</v>
      </c>
      <c r="AV21" s="14">
        <v>3</v>
      </c>
      <c r="AW21" s="14">
        <v>3</v>
      </c>
      <c r="AX21" s="14">
        <v>3</v>
      </c>
      <c r="AY21" s="14">
        <v>3</v>
      </c>
      <c r="AZ21" s="14"/>
      <c r="BA21" s="14">
        <v>3</v>
      </c>
      <c r="BB21" s="14">
        <v>3</v>
      </c>
      <c r="BC21" s="14">
        <v>3</v>
      </c>
      <c r="BD21" s="14">
        <v>3</v>
      </c>
      <c r="BE21" s="14">
        <v>3</v>
      </c>
      <c r="BF21" s="14">
        <v>2</v>
      </c>
      <c r="BG21" s="14"/>
      <c r="BH21" s="14"/>
      <c r="BI21" s="14"/>
      <c r="BJ21" s="14"/>
      <c r="BK21" s="11">
        <f t="shared" si="13"/>
        <v>59</v>
      </c>
      <c r="BL21" s="14"/>
      <c r="BM21" s="14"/>
      <c r="BN21" s="11">
        <f t="shared" si="12"/>
        <v>72</v>
      </c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1"/>
      <c r="CK21" s="11"/>
    </row>
    <row r="22" spans="1:89" ht="9.75" customHeight="1">
      <c r="A22" s="12" t="s">
        <v>32</v>
      </c>
      <c r="B22" s="13" t="s">
        <v>36</v>
      </c>
      <c r="C22" s="11">
        <f t="shared" si="21"/>
        <v>122</v>
      </c>
      <c r="D22" s="14">
        <v>8</v>
      </c>
      <c r="E22" s="14">
        <v>1</v>
      </c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4"/>
      <c r="L22" s="14">
        <v>1</v>
      </c>
      <c r="M22" s="14">
        <v>1</v>
      </c>
      <c r="N22" s="14">
        <v>1</v>
      </c>
      <c r="O22" s="14">
        <v>1</v>
      </c>
      <c r="P22" s="14">
        <v>2</v>
      </c>
      <c r="Q22" s="14">
        <v>2</v>
      </c>
      <c r="R22" s="11">
        <f t="shared" si="9"/>
        <v>43</v>
      </c>
      <c r="S22" s="14">
        <v>1</v>
      </c>
      <c r="T22" s="14">
        <v>1</v>
      </c>
      <c r="U22" s="14">
        <v>1</v>
      </c>
      <c r="V22" s="14">
        <v>1</v>
      </c>
      <c r="W22" s="14"/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/>
      <c r="AE22" s="15"/>
      <c r="AF22" s="14"/>
      <c r="AG22" s="11">
        <f t="shared" si="10"/>
        <v>64</v>
      </c>
      <c r="AH22" s="14">
        <v>1</v>
      </c>
      <c r="AI22" s="14">
        <v>1</v>
      </c>
      <c r="AJ22" s="14">
        <v>1</v>
      </c>
      <c r="AK22" s="14"/>
      <c r="AL22" s="14">
        <v>2</v>
      </c>
      <c r="AM22" s="11">
        <f t="shared" si="11"/>
        <v>30</v>
      </c>
      <c r="AN22" s="14">
        <v>2</v>
      </c>
      <c r="AO22" s="14">
        <v>2</v>
      </c>
      <c r="AP22" s="14"/>
      <c r="AQ22" s="14">
        <v>2</v>
      </c>
      <c r="AR22" s="14">
        <v>2</v>
      </c>
      <c r="AS22" s="14">
        <v>2</v>
      </c>
      <c r="AT22" s="14"/>
      <c r="AU22" s="14">
        <v>2</v>
      </c>
      <c r="AV22" s="14">
        <v>1</v>
      </c>
      <c r="AW22" s="14">
        <v>1</v>
      </c>
      <c r="AX22" s="14">
        <v>1</v>
      </c>
      <c r="AY22" s="14">
        <v>1</v>
      </c>
      <c r="AZ22" s="14"/>
      <c r="BA22" s="14">
        <v>1</v>
      </c>
      <c r="BB22" s="14">
        <v>1</v>
      </c>
      <c r="BC22" s="14">
        <v>2</v>
      </c>
      <c r="BD22" s="14">
        <v>2</v>
      </c>
      <c r="BE22" s="14">
        <v>2</v>
      </c>
      <c r="BF22" s="14">
        <v>2</v>
      </c>
      <c r="BG22" s="14"/>
      <c r="BH22" s="14"/>
      <c r="BI22" s="14"/>
      <c r="BJ22" s="14"/>
      <c r="BK22" s="11">
        <f t="shared" si="13"/>
        <v>49</v>
      </c>
      <c r="BL22" s="14"/>
      <c r="BM22" s="14"/>
      <c r="BN22" s="11">
        <f t="shared" si="12"/>
        <v>58</v>
      </c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1"/>
      <c r="CK22" s="11"/>
    </row>
    <row r="23" spans="1:89" ht="9.75" customHeight="1">
      <c r="A23" s="12" t="s">
        <v>33</v>
      </c>
      <c r="B23" s="13" t="s">
        <v>37</v>
      </c>
      <c r="C23" s="11">
        <f t="shared" si="21"/>
        <v>87</v>
      </c>
      <c r="D23" s="14">
        <v>4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1"/>
      <c r="S23" s="14">
        <v>1</v>
      </c>
      <c r="T23" s="14">
        <v>1</v>
      </c>
      <c r="U23" s="14">
        <v>1</v>
      </c>
      <c r="V23" s="14">
        <v>2</v>
      </c>
      <c r="W23" s="14"/>
      <c r="X23" s="14">
        <v>2</v>
      </c>
      <c r="Y23" s="14">
        <v>2</v>
      </c>
      <c r="Z23" s="14">
        <v>2</v>
      </c>
      <c r="AA23" s="14">
        <v>3</v>
      </c>
      <c r="AB23" s="14">
        <v>3</v>
      </c>
      <c r="AC23" s="14">
        <v>1</v>
      </c>
      <c r="AD23" s="14"/>
      <c r="AE23" s="15"/>
      <c r="AF23" s="14"/>
      <c r="AG23" s="11">
        <f t="shared" si="10"/>
        <v>37</v>
      </c>
      <c r="AH23" s="14">
        <v>1</v>
      </c>
      <c r="AI23" s="14">
        <v>1</v>
      </c>
      <c r="AJ23" s="14">
        <v>1</v>
      </c>
      <c r="AK23" s="14"/>
      <c r="AL23" s="14">
        <v>1</v>
      </c>
      <c r="AM23" s="11">
        <f t="shared" si="11"/>
        <v>44</v>
      </c>
      <c r="AN23" s="14">
        <v>1</v>
      </c>
      <c r="AO23" s="14">
        <v>1</v>
      </c>
      <c r="AP23" s="14"/>
      <c r="AQ23" s="14">
        <v>1</v>
      </c>
      <c r="AR23" s="14">
        <v>1</v>
      </c>
      <c r="AS23" s="14">
        <v>1</v>
      </c>
      <c r="AT23" s="14"/>
      <c r="AU23" s="14">
        <v>1</v>
      </c>
      <c r="AV23" s="14">
        <v>2</v>
      </c>
      <c r="AW23" s="14">
        <v>2</v>
      </c>
      <c r="AX23" s="14">
        <v>2</v>
      </c>
      <c r="AY23" s="14">
        <v>2</v>
      </c>
      <c r="AZ23" s="14"/>
      <c r="BA23" s="14">
        <v>2</v>
      </c>
      <c r="BB23" s="14">
        <v>2</v>
      </c>
      <c r="BC23" s="14">
        <v>2</v>
      </c>
      <c r="BD23" s="14">
        <v>2</v>
      </c>
      <c r="BE23" s="14">
        <v>2</v>
      </c>
      <c r="BF23" s="14"/>
      <c r="BG23" s="14"/>
      <c r="BH23" s="14"/>
      <c r="BI23" s="14"/>
      <c r="BJ23" s="14"/>
      <c r="BK23" s="11">
        <f t="shared" si="13"/>
        <v>43</v>
      </c>
      <c r="BL23" s="14"/>
      <c r="BM23" s="14"/>
      <c r="BN23" s="11">
        <f t="shared" si="12"/>
        <v>50</v>
      </c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1"/>
      <c r="CK23" s="11"/>
    </row>
    <row r="24" spans="1:89" ht="9.75" customHeight="1">
      <c r="A24" s="16" t="s">
        <v>38</v>
      </c>
      <c r="B24" s="10" t="s">
        <v>39</v>
      </c>
      <c r="C24" s="11">
        <f t="shared" si="21"/>
        <v>210</v>
      </c>
      <c r="D24" s="11">
        <v>70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>
        <f>SUM(R25:R26)</f>
        <v>105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>
        <f t="shared" ref="AG24" si="22">SUM(AG25:AG26)</f>
        <v>175</v>
      </c>
      <c r="AH24" s="11"/>
      <c r="AI24" s="11"/>
      <c r="AJ24" s="11"/>
      <c r="AK24" s="11"/>
      <c r="AL24" s="11"/>
      <c r="AM24" s="11">
        <f t="shared" ref="AM24" si="23">SUM(AM25:AM26)</f>
        <v>70</v>
      </c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>
        <f t="shared" ref="BK24" si="24">SUM(BK25:BK26)</f>
        <v>35</v>
      </c>
      <c r="BL24" s="11"/>
      <c r="BM24" s="11"/>
      <c r="BN24" s="11">
        <f t="shared" ref="BN24" si="25">SUM(BN25:BN26)</f>
        <v>35</v>
      </c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</row>
    <row r="25" spans="1:89" ht="9.75" customHeight="1">
      <c r="A25" s="12" t="s">
        <v>40</v>
      </c>
      <c r="B25" s="13" t="s">
        <v>42</v>
      </c>
      <c r="C25" s="11">
        <f t="shared" si="21"/>
        <v>105</v>
      </c>
      <c r="D25" s="14">
        <v>35</v>
      </c>
      <c r="E25" s="14">
        <v>3</v>
      </c>
      <c r="F25" s="14">
        <v>3</v>
      </c>
      <c r="G25" s="14">
        <v>3</v>
      </c>
      <c r="H25" s="14">
        <v>3</v>
      </c>
      <c r="I25" s="14">
        <v>3</v>
      </c>
      <c r="J25" s="14">
        <v>3</v>
      </c>
      <c r="K25" s="14"/>
      <c r="L25" s="14">
        <v>2</v>
      </c>
      <c r="M25" s="14">
        <v>3</v>
      </c>
      <c r="N25" s="14">
        <v>3</v>
      </c>
      <c r="O25" s="14">
        <v>2</v>
      </c>
      <c r="P25" s="14">
        <v>1</v>
      </c>
      <c r="Q25" s="14"/>
      <c r="R25" s="11">
        <f t="shared" si="9"/>
        <v>105</v>
      </c>
      <c r="S25" s="14"/>
      <c r="T25" s="14"/>
      <c r="U25" s="14"/>
      <c r="V25" s="14"/>
      <c r="W25" s="14"/>
      <c r="X25" s="14"/>
      <c r="Y25" s="14"/>
      <c r="Z25" s="14"/>
      <c r="AA25" s="15"/>
      <c r="AB25" s="15"/>
      <c r="AC25" s="15"/>
      <c r="AD25" s="15"/>
      <c r="AE25" s="15"/>
      <c r="AF25" s="14"/>
      <c r="AG25" s="11">
        <f t="shared" si="10"/>
        <v>105</v>
      </c>
      <c r="AH25" s="14"/>
      <c r="AI25" s="14"/>
      <c r="AJ25" s="14"/>
      <c r="AK25" s="14"/>
      <c r="AL25" s="14"/>
      <c r="AM25" s="11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1"/>
      <c r="BL25" s="14"/>
      <c r="BM25" s="14"/>
      <c r="BN25" s="11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1"/>
      <c r="CK25" s="11"/>
    </row>
    <row r="26" spans="1:89" ht="9.75" customHeight="1">
      <c r="A26" s="12" t="s">
        <v>41</v>
      </c>
      <c r="B26" s="13" t="s">
        <v>43</v>
      </c>
      <c r="C26" s="11">
        <f t="shared" si="21"/>
        <v>105</v>
      </c>
      <c r="D26" s="14">
        <v>35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1"/>
      <c r="S26" s="14">
        <v>3</v>
      </c>
      <c r="T26" s="14">
        <v>3</v>
      </c>
      <c r="U26" s="14">
        <v>3</v>
      </c>
      <c r="V26" s="14">
        <v>4</v>
      </c>
      <c r="W26" s="14"/>
      <c r="X26" s="14">
        <v>4</v>
      </c>
      <c r="Y26" s="14">
        <v>4</v>
      </c>
      <c r="Z26" s="14">
        <v>4</v>
      </c>
      <c r="AA26" s="15">
        <v>2</v>
      </c>
      <c r="AB26" s="15">
        <v>5</v>
      </c>
      <c r="AC26" s="15"/>
      <c r="AD26" s="15"/>
      <c r="AE26" s="15"/>
      <c r="AF26" s="14"/>
      <c r="AG26" s="11">
        <f t="shared" si="10"/>
        <v>70</v>
      </c>
      <c r="AH26" s="14"/>
      <c r="AI26" s="14"/>
      <c r="AJ26" s="14"/>
      <c r="AK26" s="14"/>
      <c r="AL26" s="14"/>
      <c r="AM26" s="11">
        <f>S26*$S$5+T26*$T$5+U26*$U$5+V26*$V$5+X26*$X$5+Y26*$Y$5+Z26*$Z$5+AA26*$AA$5+AB26*$AB$5+AC26*$AC$5+AE26*$AE$5+AF26*$AF$5+AH26*$AH$5+AI26*$AI$5+AJ26*$AJ$5+AL26*$AL$5</f>
        <v>70</v>
      </c>
      <c r="AN26" s="14">
        <v>1</v>
      </c>
      <c r="AO26" s="14">
        <v>3</v>
      </c>
      <c r="AP26" s="14"/>
      <c r="AQ26" s="14">
        <v>1</v>
      </c>
      <c r="AR26" s="14">
        <v>1</v>
      </c>
      <c r="AS26" s="14">
        <v>1</v>
      </c>
      <c r="AT26" s="14"/>
      <c r="AU26" s="14">
        <v>1</v>
      </c>
      <c r="AV26" s="14">
        <v>1</v>
      </c>
      <c r="AW26" s="14">
        <v>1</v>
      </c>
      <c r="AX26" s="14">
        <v>1</v>
      </c>
      <c r="AY26" s="14">
        <v>1</v>
      </c>
      <c r="AZ26" s="14"/>
      <c r="BA26" s="14">
        <v>1</v>
      </c>
      <c r="BB26" s="14">
        <v>1</v>
      </c>
      <c r="BC26" s="14">
        <v>2</v>
      </c>
      <c r="BD26" s="14">
        <v>2</v>
      </c>
      <c r="BE26" s="14">
        <v>2</v>
      </c>
      <c r="BF26" s="14">
        <v>1</v>
      </c>
      <c r="BG26" s="14"/>
      <c r="BH26" s="14"/>
      <c r="BI26" s="14"/>
      <c r="BJ26" s="14"/>
      <c r="BK26" s="11">
        <f t="shared" si="13"/>
        <v>35</v>
      </c>
      <c r="BL26" s="14"/>
      <c r="BM26" s="14"/>
      <c r="BN26" s="11">
        <f t="shared" si="12"/>
        <v>35</v>
      </c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1"/>
      <c r="CK26" s="11"/>
    </row>
    <row r="27" spans="1:89" ht="20.25" customHeight="1">
      <c r="A27" s="17" t="s">
        <v>44</v>
      </c>
      <c r="B27" s="18" t="s">
        <v>45</v>
      </c>
      <c r="C27" s="11">
        <f>SUM(C28:C30)</f>
        <v>48</v>
      </c>
      <c r="D27" s="11"/>
      <c r="E27" s="11"/>
      <c r="F27" s="11"/>
      <c r="G27" s="11"/>
      <c r="H27" s="11"/>
      <c r="I27" s="11"/>
      <c r="J27" s="11"/>
      <c r="K27" s="11">
        <f t="shared" ref="K27:AM27" si="26">SUM(K28:K30)</f>
        <v>39</v>
      </c>
      <c r="L27" s="11"/>
      <c r="M27" s="11"/>
      <c r="N27" s="11"/>
      <c r="O27" s="11"/>
      <c r="P27" s="11"/>
      <c r="Q27" s="11"/>
      <c r="R27" s="11">
        <f t="shared" si="26"/>
        <v>39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>
        <f t="shared" si="26"/>
        <v>48</v>
      </c>
      <c r="AH27" s="11"/>
      <c r="AI27" s="11"/>
      <c r="AJ27" s="11"/>
      <c r="AK27" s="11"/>
      <c r="AL27" s="11"/>
      <c r="AM27" s="11">
        <f t="shared" si="26"/>
        <v>9</v>
      </c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</row>
    <row r="28" spans="1:89" ht="9.75" customHeight="1">
      <c r="A28" s="12" t="s">
        <v>48</v>
      </c>
      <c r="B28" s="13" t="s">
        <v>163</v>
      </c>
      <c r="C28" s="11">
        <f t="shared" ref="C28:C44" si="27">R28+AM28+BK28+CK28</f>
        <v>9</v>
      </c>
      <c r="D28" s="14"/>
      <c r="E28" s="14"/>
      <c r="F28" s="14">
        <v>1</v>
      </c>
      <c r="G28" s="14">
        <v>1</v>
      </c>
      <c r="H28" s="14">
        <v>1</v>
      </c>
      <c r="I28" s="14"/>
      <c r="J28" s="14"/>
      <c r="K28" s="14">
        <f>E28*$E$5+F28*$F$5+G28*$G$5+H28*$H$5+I28*$I$5+J28*$J$5</f>
        <v>9</v>
      </c>
      <c r="L28" s="14"/>
      <c r="M28" s="14"/>
      <c r="N28" s="14"/>
      <c r="O28" s="14"/>
      <c r="P28" s="14"/>
      <c r="Q28" s="14"/>
      <c r="R28" s="11">
        <f t="shared" si="9"/>
        <v>9</v>
      </c>
      <c r="S28" s="14"/>
      <c r="T28" s="14"/>
      <c r="U28" s="14"/>
      <c r="V28" s="14"/>
      <c r="W28" s="14"/>
      <c r="X28" s="14"/>
      <c r="Y28" s="14"/>
      <c r="Z28" s="14"/>
      <c r="AA28" s="15"/>
      <c r="AB28" s="15"/>
      <c r="AC28" s="15"/>
      <c r="AD28" s="15"/>
      <c r="AE28" s="15"/>
      <c r="AF28" s="14"/>
      <c r="AG28" s="11">
        <f t="shared" si="10"/>
        <v>9</v>
      </c>
      <c r="AH28" s="14"/>
      <c r="AI28" s="14"/>
      <c r="AJ28" s="14"/>
      <c r="AK28" s="14"/>
      <c r="AL28" s="14"/>
      <c r="AM28" s="11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1"/>
      <c r="BL28" s="14"/>
      <c r="BM28" s="14"/>
      <c r="BN28" s="11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1"/>
      <c r="CK28" s="11"/>
    </row>
    <row r="29" spans="1:89" ht="9.75" customHeight="1">
      <c r="A29" s="12" t="s">
        <v>49</v>
      </c>
      <c r="B29" s="13" t="s">
        <v>164</v>
      </c>
      <c r="C29" s="11">
        <f t="shared" si="27"/>
        <v>9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1"/>
      <c r="S29" s="14"/>
      <c r="T29" s="14"/>
      <c r="U29" s="14"/>
      <c r="V29" s="14"/>
      <c r="W29" s="14"/>
      <c r="X29" s="14">
        <v>1</v>
      </c>
      <c r="Y29" s="14">
        <v>1</v>
      </c>
      <c r="Z29" s="14">
        <v>1</v>
      </c>
      <c r="AA29" s="15"/>
      <c r="AB29" s="15"/>
      <c r="AC29" s="15"/>
      <c r="AD29" s="15">
        <f t="shared" ref="AD29" si="28">X29*$X$5+Y29*$Y$5+Z29*$Z$5+AA29*$AA$5+AB29*$AB$5+AC29*$AC$5</f>
        <v>9</v>
      </c>
      <c r="AE29" s="15"/>
      <c r="AF29" s="14"/>
      <c r="AG29" s="11">
        <f t="shared" si="10"/>
        <v>9</v>
      </c>
      <c r="AH29" s="14"/>
      <c r="AI29" s="14"/>
      <c r="AJ29" s="14"/>
      <c r="AK29" s="14"/>
      <c r="AL29" s="14"/>
      <c r="AM29" s="11">
        <f t="shared" ref="AM29" si="29">S29*$S$5+T29*$T$5+U29*$U$5+V29*$V$5+X29*$X$5+Y29*$Y$5+Z29*$Z$5+AA29*$AA$5+AB29*$AB$5+AC29*$AC$5+AE29*$AE$5+AF29*$AF$5+AH29*$AH$5+AI29*$AI$5+AJ29*$AJ$5+AL29*$AL$5</f>
        <v>9</v>
      </c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1"/>
      <c r="BL29" s="14"/>
      <c r="BM29" s="14"/>
      <c r="BN29" s="11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1"/>
      <c r="CK29" s="11"/>
    </row>
    <row r="30" spans="1:89" ht="9.75" customHeight="1">
      <c r="A30" s="12" t="s">
        <v>50</v>
      </c>
      <c r="B30" s="13" t="s">
        <v>165</v>
      </c>
      <c r="C30" s="11">
        <f t="shared" si="27"/>
        <v>30</v>
      </c>
      <c r="D30" s="14"/>
      <c r="E30" s="14">
        <v>3</v>
      </c>
      <c r="F30" s="14">
        <v>3</v>
      </c>
      <c r="G30" s="14">
        <v>3</v>
      </c>
      <c r="H30" s="14">
        <v>3</v>
      </c>
      <c r="I30" s="14"/>
      <c r="J30" s="14"/>
      <c r="K30" s="14">
        <f t="shared" ref="K30:K40" si="30">E30*$E$5+F30*$F$5+G30*$G$5+H30*$H$5+I30*$I$5+J30*$J$5</f>
        <v>30</v>
      </c>
      <c r="L30" s="14"/>
      <c r="M30" s="14"/>
      <c r="N30" s="14"/>
      <c r="O30" s="14"/>
      <c r="P30" s="14"/>
      <c r="Q30" s="14"/>
      <c r="R30" s="11">
        <f t="shared" si="9"/>
        <v>30</v>
      </c>
      <c r="S30" s="14"/>
      <c r="T30" s="14"/>
      <c r="U30" s="14"/>
      <c r="V30" s="14"/>
      <c r="W30" s="14"/>
      <c r="X30" s="14"/>
      <c r="Y30" s="14"/>
      <c r="Z30" s="14"/>
      <c r="AA30" s="15"/>
      <c r="AB30" s="15"/>
      <c r="AC30" s="15"/>
      <c r="AD30" s="15"/>
      <c r="AE30" s="15"/>
      <c r="AF30" s="14"/>
      <c r="AG30" s="11">
        <f t="shared" si="10"/>
        <v>30</v>
      </c>
      <c r="AH30" s="14"/>
      <c r="AI30" s="14"/>
      <c r="AJ30" s="14"/>
      <c r="AK30" s="14"/>
      <c r="AL30" s="14"/>
      <c r="AM30" s="11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1"/>
      <c r="BL30" s="14"/>
      <c r="BM30" s="14"/>
      <c r="BN30" s="11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1"/>
      <c r="CK30" s="11"/>
    </row>
    <row r="31" spans="1:89" ht="20.25" customHeight="1">
      <c r="A31" s="19" t="s">
        <v>51</v>
      </c>
      <c r="B31" s="18" t="s">
        <v>52</v>
      </c>
      <c r="C31" s="11">
        <f t="shared" si="27"/>
        <v>845</v>
      </c>
      <c r="D31" s="11">
        <v>89</v>
      </c>
      <c r="E31" s="11"/>
      <c r="F31" s="11"/>
      <c r="G31" s="11"/>
      <c r="H31" s="11"/>
      <c r="I31" s="11"/>
      <c r="J31" s="11"/>
      <c r="K31" s="11">
        <f>SUM(K32:K38)</f>
        <v>137</v>
      </c>
      <c r="L31" s="11"/>
      <c r="M31" s="11"/>
      <c r="N31" s="11"/>
      <c r="O31" s="11"/>
      <c r="P31" s="11"/>
      <c r="Q31" s="11"/>
      <c r="R31" s="11">
        <f>SUM(R32:R38)</f>
        <v>326</v>
      </c>
      <c r="S31" s="11"/>
      <c r="T31" s="11"/>
      <c r="U31" s="11"/>
      <c r="V31" s="11"/>
      <c r="W31" s="11">
        <f>SUM(W32:W38)</f>
        <v>238</v>
      </c>
      <c r="X31" s="11"/>
      <c r="Y31" s="11"/>
      <c r="Z31" s="11"/>
      <c r="AA31" s="11"/>
      <c r="AB31" s="11"/>
      <c r="AC31" s="11"/>
      <c r="AD31" s="11">
        <f>SUM(AD32:AD38)</f>
        <v>43</v>
      </c>
      <c r="AE31" s="11"/>
      <c r="AF31" s="11"/>
      <c r="AG31" s="11">
        <f>SUM(AG32:AG38)</f>
        <v>418</v>
      </c>
      <c r="AH31" s="11"/>
      <c r="AI31" s="11"/>
      <c r="AJ31" s="11"/>
      <c r="AK31" s="11">
        <f>SUM(AK32:AK38)</f>
        <v>74</v>
      </c>
      <c r="AL31" s="11"/>
      <c r="AM31" s="11">
        <f>SUM(AM32:AM38)</f>
        <v>182</v>
      </c>
      <c r="AN31" s="11"/>
      <c r="AO31" s="11"/>
      <c r="AP31" s="11">
        <f>SUM(AP32:AP38)</f>
        <v>35</v>
      </c>
      <c r="AQ31" s="11"/>
      <c r="AR31" s="11"/>
      <c r="AS31" s="11"/>
      <c r="AT31" s="11">
        <f>SUM(AT32:AT38)</f>
        <v>33</v>
      </c>
      <c r="AU31" s="11"/>
      <c r="AV31" s="11"/>
      <c r="AW31" s="11"/>
      <c r="AX31" s="11"/>
      <c r="AY31" s="11"/>
      <c r="AZ31" s="11">
        <f>SUM(AZ32:AZ38)</f>
        <v>57</v>
      </c>
      <c r="BA31" s="11"/>
      <c r="BB31" s="11"/>
      <c r="BC31" s="11"/>
      <c r="BD31" s="11"/>
      <c r="BE31" s="11"/>
      <c r="BF31" s="11"/>
      <c r="BG31" s="11">
        <f>SUM(BG32:BG38)</f>
        <v>27</v>
      </c>
      <c r="BH31" s="11"/>
      <c r="BI31" s="11"/>
      <c r="BJ31" s="11"/>
      <c r="BK31" s="11">
        <f>SUM(BK32:BK38)</f>
        <v>136</v>
      </c>
      <c r="BL31" s="11"/>
      <c r="BM31" s="11"/>
      <c r="BN31" s="11">
        <f>SUM(BN32:BN38)</f>
        <v>226</v>
      </c>
      <c r="BO31" s="11"/>
      <c r="BP31" s="11"/>
      <c r="BQ31" s="11"/>
      <c r="BR31" s="11">
        <f>SUM(BR32:BR38)</f>
        <v>39</v>
      </c>
      <c r="BS31" s="11"/>
      <c r="BT31" s="11">
        <f>SUM(BT32:BT38)</f>
        <v>21</v>
      </c>
      <c r="BU31" s="11"/>
      <c r="BV31" s="11"/>
      <c r="BW31" s="11">
        <f>SUM(BW32:BW38)</f>
        <v>26</v>
      </c>
      <c r="BX31" s="11"/>
      <c r="BY31" s="11">
        <f>SUM(BY32:BY38)</f>
        <v>21</v>
      </c>
      <c r="BZ31" s="11"/>
      <c r="CA31" s="11"/>
      <c r="CB31" s="11"/>
      <c r="CC31" s="11"/>
      <c r="CD31" s="11">
        <f>SUM(CD32:CD38)</f>
        <v>60</v>
      </c>
      <c r="CE31" s="11"/>
      <c r="CF31" s="11"/>
      <c r="CG31" s="11">
        <f>SUM(CG32:CG38)</f>
        <v>34</v>
      </c>
      <c r="CH31" s="11"/>
      <c r="CI31" s="11"/>
      <c r="CJ31" s="11">
        <f>SUM(CJ32:CJ38)</f>
        <v>201</v>
      </c>
      <c r="CK31" s="11">
        <f>SUM(CK32:CK38)</f>
        <v>201</v>
      </c>
    </row>
    <row r="32" spans="1:89" ht="20.25" customHeight="1">
      <c r="A32" s="32" t="s">
        <v>53</v>
      </c>
      <c r="B32" s="21" t="s">
        <v>59</v>
      </c>
      <c r="C32" s="11">
        <f t="shared" si="27"/>
        <v>310</v>
      </c>
      <c r="D32" s="14">
        <v>50</v>
      </c>
      <c r="E32" s="14">
        <v>14</v>
      </c>
      <c r="F32" s="14">
        <v>7</v>
      </c>
      <c r="G32" s="14">
        <v>5</v>
      </c>
      <c r="H32" s="14">
        <v>4</v>
      </c>
      <c r="I32" s="14">
        <v>7</v>
      </c>
      <c r="J32" s="14">
        <v>6</v>
      </c>
      <c r="K32" s="14">
        <f t="shared" si="30"/>
        <v>100</v>
      </c>
      <c r="L32" s="15">
        <v>7</v>
      </c>
      <c r="M32" s="15">
        <v>6</v>
      </c>
      <c r="N32" s="15">
        <v>9</v>
      </c>
      <c r="O32" s="15">
        <v>3</v>
      </c>
      <c r="P32" s="15">
        <v>7</v>
      </c>
      <c r="Q32" s="15">
        <v>7</v>
      </c>
      <c r="R32" s="11">
        <f t="shared" si="9"/>
        <v>242</v>
      </c>
      <c r="S32" s="15">
        <v>6</v>
      </c>
      <c r="T32" s="15">
        <v>5</v>
      </c>
      <c r="U32" s="15">
        <v>6</v>
      </c>
      <c r="V32" s="15">
        <v>4</v>
      </c>
      <c r="W32" s="14">
        <f t="shared" ref="W32:W40" si="31">L32*$L$5+M32*$M$5+N32*$N$5+O32*$O$5+P32*$P$5+Q32*$Q$5+S32*$S$5+T32*$T$5+U32*$U$5+V32*$V$5</f>
        <v>186</v>
      </c>
      <c r="X32" s="15">
        <v>1</v>
      </c>
      <c r="Y32" s="15">
        <v>2</v>
      </c>
      <c r="Z32" s="15">
        <v>3</v>
      </c>
      <c r="AA32" s="15">
        <v>1</v>
      </c>
      <c r="AB32" s="15">
        <v>5</v>
      </c>
      <c r="AC32" s="15"/>
      <c r="AD32" s="15">
        <f t="shared" ref="AD32:AD43" si="32">X32*$X$5+Y32*$Y$5+Z32*$Z$5+AA32*$AA$5+AB32*$AB$5+AC32*$AC$5</f>
        <v>24</v>
      </c>
      <c r="AE32" s="15"/>
      <c r="AF32" s="14"/>
      <c r="AG32" s="11">
        <f t="shared" si="10"/>
        <v>310</v>
      </c>
      <c r="AH32" s="14"/>
      <c r="AI32" s="14"/>
      <c r="AJ32" s="14"/>
      <c r="AK32" s="15"/>
      <c r="AL32" s="36"/>
      <c r="AM32" s="11">
        <f>S32*$S$5+T32*$T$5+U32*$U$5+V32*$V$5+X32*$X$5+Y32*$Y$5+Z32*$Z$5+AA32*$AA$5+AB32*$AB$5+AC32*$AC$5+AE32*$AE$5+AF32*$AF$5+AH32*$AH$5+AI32*$AI$5+AJ32*$AJ$5+AL32*$AL$5</f>
        <v>68</v>
      </c>
      <c r="AN32" s="14"/>
      <c r="AO32" s="14"/>
      <c r="AP32" s="15"/>
      <c r="AQ32" s="14"/>
      <c r="AR32" s="14"/>
      <c r="AS32" s="14"/>
      <c r="AT32" s="15"/>
      <c r="AU32" s="14"/>
      <c r="AV32" s="14"/>
      <c r="AW32" s="14"/>
      <c r="AX32" s="14"/>
      <c r="AY32" s="14"/>
      <c r="AZ32" s="15"/>
      <c r="BA32" s="14"/>
      <c r="BB32" s="14"/>
      <c r="BC32" s="14"/>
      <c r="BD32" s="14"/>
      <c r="BE32" s="14"/>
      <c r="BF32" s="14"/>
      <c r="BG32" s="15"/>
      <c r="BH32" s="15"/>
      <c r="BI32" s="14"/>
      <c r="BJ32" s="14"/>
      <c r="BK32" s="11"/>
      <c r="BL32" s="14"/>
      <c r="BM32" s="14"/>
      <c r="BN32" s="11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1"/>
      <c r="CK32" s="11"/>
    </row>
    <row r="33" spans="1:89" ht="9.75" customHeight="1">
      <c r="A33" s="32" t="s">
        <v>54</v>
      </c>
      <c r="B33" s="20" t="s">
        <v>183</v>
      </c>
      <c r="C33" s="11">
        <f t="shared" si="27"/>
        <v>65</v>
      </c>
      <c r="D33" s="14"/>
      <c r="E33" s="14"/>
      <c r="F33" s="14"/>
      <c r="G33" s="14">
        <v>1</v>
      </c>
      <c r="H33" s="14">
        <v>1</v>
      </c>
      <c r="I33" s="14">
        <v>1</v>
      </c>
      <c r="J33" s="14">
        <v>1</v>
      </c>
      <c r="K33" s="14">
        <f t="shared" si="30"/>
        <v>13</v>
      </c>
      <c r="L33" s="15">
        <v>1</v>
      </c>
      <c r="M33" s="15">
        <v>1</v>
      </c>
      <c r="N33" s="15"/>
      <c r="O33" s="15"/>
      <c r="P33" s="15"/>
      <c r="Q33" s="15"/>
      <c r="R33" s="11">
        <f t="shared" si="9"/>
        <v>22</v>
      </c>
      <c r="S33" s="15"/>
      <c r="T33" s="15"/>
      <c r="U33" s="15"/>
      <c r="V33" s="15"/>
      <c r="W33" s="14">
        <f t="shared" si="31"/>
        <v>9</v>
      </c>
      <c r="X33" s="15"/>
      <c r="Y33" s="15"/>
      <c r="Z33" s="15"/>
      <c r="AA33" s="15"/>
      <c r="AB33" s="15"/>
      <c r="AC33" s="15"/>
      <c r="AD33" s="15"/>
      <c r="AE33" s="15"/>
      <c r="AF33" s="14"/>
      <c r="AG33" s="11">
        <f t="shared" si="10"/>
        <v>22</v>
      </c>
      <c r="AH33" s="14">
        <v>2</v>
      </c>
      <c r="AI33" s="14">
        <v>1</v>
      </c>
      <c r="AJ33" s="14">
        <v>2</v>
      </c>
      <c r="AK33" s="15">
        <f t="shared" ref="AK33" si="33">AH33*$AH$5+AI33*$AI$5+AJ33*$AJ$5</f>
        <v>8</v>
      </c>
      <c r="AL33" s="14">
        <v>1</v>
      </c>
      <c r="AM33" s="11">
        <f t="shared" ref="AM33" si="34">S33*$S$5+T33*$T$5+U33*$U$5+V33*$V$5+X33*$X$5+Y33*$Y$5+Z33*$Z$5+AA33*$AA$5+AB33*$AB$5+AC33*$AC$5+AE33*$AE$5+AF33*$AF$5+AH33*$AH$5+AI33*$AI$5+AJ33*$AJ$5+AL33*$AL$5</f>
        <v>10</v>
      </c>
      <c r="AN33" s="14">
        <v>2</v>
      </c>
      <c r="AO33" s="14"/>
      <c r="AP33" s="14">
        <f t="shared" ref="AP33" si="35">AL33*$AL$5+AN33*$AN$5+AO33*$AO$5</f>
        <v>6</v>
      </c>
      <c r="AQ33" s="14"/>
      <c r="AR33" s="14">
        <v>1</v>
      </c>
      <c r="AS33" s="14">
        <v>1</v>
      </c>
      <c r="AT33" s="14">
        <f t="shared" ref="AT33" si="36">AQ33*$AQ$5+AR33*$AR$5+AS33*$AS$5</f>
        <v>3</v>
      </c>
      <c r="AU33" s="14"/>
      <c r="AV33" s="14"/>
      <c r="AW33" s="14">
        <v>1</v>
      </c>
      <c r="AX33" s="14"/>
      <c r="AY33" s="14"/>
      <c r="AZ33" s="14">
        <f t="shared" ref="AZ33" si="37">AU33*$AU$5+AV33*$AV$5+AW33*$AW$5+AX33*$AX$5+AY33*$AY$5</f>
        <v>3</v>
      </c>
      <c r="BA33" s="14">
        <v>1</v>
      </c>
      <c r="BB33" s="14">
        <v>1</v>
      </c>
      <c r="BC33" s="14"/>
      <c r="BD33" s="14">
        <v>1</v>
      </c>
      <c r="BE33" s="14"/>
      <c r="BF33" s="14"/>
      <c r="BG33" s="14">
        <f t="shared" ref="BG33" si="38">BA33*$BA$5+BB33*$BB$5+BC33*$BC$5+BD33*$BD$5+BE33*$BE$5+BF33*$BF$5</f>
        <v>4</v>
      </c>
      <c r="BH33" s="14"/>
      <c r="BI33" s="14"/>
      <c r="BJ33" s="14"/>
      <c r="BK33" s="11">
        <f t="shared" si="13"/>
        <v>14</v>
      </c>
      <c r="BL33" s="14"/>
      <c r="BM33" s="14"/>
      <c r="BN33" s="11">
        <f t="shared" si="12"/>
        <v>24</v>
      </c>
      <c r="BO33" s="14">
        <v>1</v>
      </c>
      <c r="BP33" s="14">
        <v>1</v>
      </c>
      <c r="BQ33" s="14">
        <v>1</v>
      </c>
      <c r="BR33" s="14">
        <f t="shared" ref="BR33" si="39">BO33*$BO$5+BP33*$BP$5+BQ33*$BQ$5</f>
        <v>3</v>
      </c>
      <c r="BS33" s="14">
        <v>2</v>
      </c>
      <c r="BT33" s="14">
        <f t="shared" ref="BT33" si="40">BS33*$BS$5</f>
        <v>2</v>
      </c>
      <c r="BU33" s="14">
        <v>2</v>
      </c>
      <c r="BV33" s="14">
        <v>2</v>
      </c>
      <c r="BW33" s="14">
        <f t="shared" ref="BW33" si="41">BU33*$BU$5+BV33*$BV$5</f>
        <v>4</v>
      </c>
      <c r="BX33" s="14">
        <v>2</v>
      </c>
      <c r="BY33" s="14">
        <f t="shared" ref="BY33" si="42">BX33*$BX$5</f>
        <v>2</v>
      </c>
      <c r="BZ33" s="14">
        <v>1</v>
      </c>
      <c r="CA33" s="14">
        <v>1</v>
      </c>
      <c r="CB33" s="14">
        <v>1</v>
      </c>
      <c r="CC33" s="14">
        <v>4</v>
      </c>
      <c r="CD33" s="14">
        <f t="shared" ref="CD33" si="43">BZ33*$BZ$5+CA33*$CA$5+CB33*$CB$5+CC33*$CC$5</f>
        <v>7</v>
      </c>
      <c r="CE33" s="14">
        <v>1</v>
      </c>
      <c r="CF33" s="14"/>
      <c r="CG33" s="14">
        <f t="shared" ref="CG33" si="44">CE33*$CE$5+CF33*$CF$5</f>
        <v>1</v>
      </c>
      <c r="CH33" s="14"/>
      <c r="CI33" s="14"/>
      <c r="CJ33" s="11">
        <f>BL33*$BL$5+BM33*$BM$5+BO33*$BO$5+BP33*$BP$5+BQ33*$BQ$5+BS33*$BS$5+BU33*$BU$5+BV33*$BV$5+BX33*$BX$5+BZ33*$BZ$5+CA33*$CA$5+CB33*$CB$5+CC33*$CC$5+CE33*$CE$5+CF33*$CF$5+CH33*$CH$5+CI33*$CI$5</f>
        <v>19</v>
      </c>
      <c r="CK33" s="11">
        <f>BL33*$BL$5+BM33*$BM$5+BO33*$BO$5+BP33*$BP$5+BQ33*$BQ$5+BS33*$BS$5+BU33*$BU$5+BV33*$BV$5+BX33*$BX$5+BZ33*$BZ$5+CA33*$CA$5+CB33*$CB$5+CC33*$CC$5+CE33*$CE$5+CF33*$CF$5+CH33*$CH$5+CI33*$CI$5</f>
        <v>19</v>
      </c>
    </row>
    <row r="34" spans="1:89" ht="9.75" customHeight="1">
      <c r="A34" s="32" t="s">
        <v>55</v>
      </c>
      <c r="B34" s="20" t="s">
        <v>160</v>
      </c>
      <c r="C34" s="11">
        <f t="shared" si="27"/>
        <v>102</v>
      </c>
      <c r="D34" s="14">
        <v>9</v>
      </c>
      <c r="E34" s="14"/>
      <c r="F34" s="14"/>
      <c r="G34" s="14"/>
      <c r="H34" s="14">
        <v>1</v>
      </c>
      <c r="I34" s="14">
        <v>1</v>
      </c>
      <c r="J34" s="14">
        <v>2</v>
      </c>
      <c r="K34" s="14">
        <f t="shared" si="30"/>
        <v>11</v>
      </c>
      <c r="L34" s="15">
        <v>1</v>
      </c>
      <c r="M34" s="15">
        <v>1</v>
      </c>
      <c r="N34" s="15">
        <v>1</v>
      </c>
      <c r="O34" s="15"/>
      <c r="P34" s="15"/>
      <c r="Q34" s="15"/>
      <c r="R34" s="11">
        <f t="shared" si="9"/>
        <v>25</v>
      </c>
      <c r="S34" s="15"/>
      <c r="T34" s="15"/>
      <c r="U34" s="15"/>
      <c r="V34" s="15"/>
      <c r="W34" s="14">
        <f t="shared" si="31"/>
        <v>14</v>
      </c>
      <c r="X34" s="15">
        <v>1</v>
      </c>
      <c r="Y34" s="15">
        <v>1</v>
      </c>
      <c r="Z34" s="15"/>
      <c r="AA34" s="15"/>
      <c r="AB34" s="15"/>
      <c r="AC34" s="15"/>
      <c r="AD34" s="15">
        <f t="shared" si="32"/>
        <v>6</v>
      </c>
      <c r="AE34" s="15"/>
      <c r="AF34" s="14"/>
      <c r="AG34" s="11">
        <f t="shared" si="10"/>
        <v>31</v>
      </c>
      <c r="AH34" s="14">
        <v>1</v>
      </c>
      <c r="AI34" s="14">
        <v>3</v>
      </c>
      <c r="AJ34" s="14">
        <v>3</v>
      </c>
      <c r="AK34" s="15">
        <f t="shared" ref="AK34:AK40" si="45">AH34*$AH$5+AI34*$AI$5+AJ34*$AJ$5</f>
        <v>13</v>
      </c>
      <c r="AL34" s="14">
        <v>2</v>
      </c>
      <c r="AM34" s="11">
        <f t="shared" si="11"/>
        <v>23</v>
      </c>
      <c r="AN34" s="14">
        <v>1</v>
      </c>
      <c r="AO34" s="14">
        <v>1</v>
      </c>
      <c r="AP34" s="14">
        <f>AL34*$AL$5+AN34*$AN$5+AO34*$AO$5</f>
        <v>7</v>
      </c>
      <c r="AQ34" s="14">
        <v>1</v>
      </c>
      <c r="AR34" s="14">
        <v>1</v>
      </c>
      <c r="AS34" s="14">
        <v>1</v>
      </c>
      <c r="AT34" s="14">
        <f>AQ34*$AQ$5+AR34*$AR$5+AS34*$AS$5</f>
        <v>8</v>
      </c>
      <c r="AU34" s="14">
        <v>1</v>
      </c>
      <c r="AV34" s="14">
        <v>1</v>
      </c>
      <c r="AW34" s="14">
        <v>1</v>
      </c>
      <c r="AX34" s="14">
        <v>1</v>
      </c>
      <c r="AY34" s="14">
        <v>1</v>
      </c>
      <c r="AZ34" s="14">
        <f>AU34*$AU$5+AV34*$AV$5+AW34*$AW$5+AX34*$AX$5+AY34*$AY$5</f>
        <v>12</v>
      </c>
      <c r="BA34" s="14"/>
      <c r="BB34" s="14">
        <v>1</v>
      </c>
      <c r="BC34" s="14">
        <v>1</v>
      </c>
      <c r="BD34" s="14">
        <v>1</v>
      </c>
      <c r="BE34" s="14">
        <v>1</v>
      </c>
      <c r="BF34" s="14"/>
      <c r="BG34" s="14">
        <f>BA34*$BA$5+BB34*$BB$5+BC34*$BC$5+BD34*$BD$5+BE34*$BE$5+BF34*$BF$5</f>
        <v>4</v>
      </c>
      <c r="BH34" s="14"/>
      <c r="BI34" s="14"/>
      <c r="BJ34" s="14"/>
      <c r="BK34" s="11">
        <f t="shared" si="13"/>
        <v>27</v>
      </c>
      <c r="BL34" s="14"/>
      <c r="BM34" s="14"/>
      <c r="BN34" s="11">
        <f t="shared" si="12"/>
        <v>44</v>
      </c>
      <c r="BO34" s="14">
        <v>1</v>
      </c>
      <c r="BP34" s="14">
        <v>1</v>
      </c>
      <c r="BQ34" s="14">
        <v>1</v>
      </c>
      <c r="BR34" s="14">
        <f t="shared" ref="BR34:BR35" si="46">BO34*$BO$5+BP34*$BP$5+BQ34*$BQ$5</f>
        <v>3</v>
      </c>
      <c r="BS34" s="14">
        <v>4</v>
      </c>
      <c r="BT34" s="14">
        <f t="shared" ref="BT34:BT35" si="47">BS34*$BS$5</f>
        <v>4</v>
      </c>
      <c r="BU34" s="14">
        <v>2</v>
      </c>
      <c r="BV34" s="14">
        <v>2</v>
      </c>
      <c r="BW34" s="14">
        <f t="shared" ref="BW34:BW35" si="48">BU34*$BU$5+BV34*$BV$5</f>
        <v>4</v>
      </c>
      <c r="BX34" s="14">
        <v>4</v>
      </c>
      <c r="BY34" s="14">
        <f t="shared" ref="BY34:BY35" si="49">BX34*$BX$5</f>
        <v>4</v>
      </c>
      <c r="BZ34" s="14">
        <v>2</v>
      </c>
      <c r="CA34" s="14">
        <v>2</v>
      </c>
      <c r="CB34" s="14">
        <v>2</v>
      </c>
      <c r="CC34" s="14">
        <v>2</v>
      </c>
      <c r="CD34" s="14">
        <f t="shared" ref="CD34:CD35" si="50">BZ34*$BZ$5+CA34*$CA$5+CB34*$CB$5+CC34*$CC$5</f>
        <v>8</v>
      </c>
      <c r="CE34" s="14">
        <v>2</v>
      </c>
      <c r="CF34" s="14">
        <v>2</v>
      </c>
      <c r="CG34" s="14">
        <f t="shared" ref="CG34:CG35" si="51">CE34*$CE$5+CF34*$CF$5</f>
        <v>4</v>
      </c>
      <c r="CH34" s="14"/>
      <c r="CI34" s="14"/>
      <c r="CJ34" s="11">
        <f>BL34*$BL$5+BM34*$BM$5+BO34*$BO$5+BP34*$BP$5+BQ34*$BQ$5+BS34*$BS$5+BU34*$BU$5+BV34*$BV$5+BX34*$BX$5+BZ34*$BZ$5+CA34*$CA$5+CB34*$CB$5+CC34*$CC$5+CE34*$CE$5+CF34*$CF$5+CH34*$CH$5+CI34*$CI$5</f>
        <v>27</v>
      </c>
      <c r="CK34" s="11">
        <f>BL34*$BL$5+BM34*$BM$5+BO34*$BO$5+BP34*$BP$5+BQ34*$BQ$5+BS34*$BS$5+BU34*$BU$5+BV34*$BV$5+BX34*$BX$5+BZ34*$BZ$5+CA34*$CA$5+CB34*$CB$5+CC34*$CC$5+CE34*$CE$5+CF34*$CF$5+CH34*$CH$5+CI34*$CI$5</f>
        <v>27</v>
      </c>
    </row>
    <row r="35" spans="1:89" ht="9.75" customHeight="1">
      <c r="A35" s="32" t="s">
        <v>56</v>
      </c>
      <c r="B35" s="20" t="s">
        <v>161</v>
      </c>
      <c r="C35" s="11">
        <f t="shared" si="27"/>
        <v>95</v>
      </c>
      <c r="D35" s="14"/>
      <c r="E35" s="14"/>
      <c r="F35" s="14"/>
      <c r="G35" s="14">
        <v>1</v>
      </c>
      <c r="H35" s="14">
        <v>1</v>
      </c>
      <c r="I35" s="14">
        <v>1</v>
      </c>
      <c r="J35" s="14">
        <v>1</v>
      </c>
      <c r="K35" s="14">
        <f t="shared" si="30"/>
        <v>13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1">
        <f t="shared" si="9"/>
        <v>37</v>
      </c>
      <c r="S35" s="15">
        <v>1</v>
      </c>
      <c r="T35" s="15">
        <v>1</v>
      </c>
      <c r="U35" s="15"/>
      <c r="V35" s="15"/>
      <c r="W35" s="14">
        <f t="shared" si="31"/>
        <v>29</v>
      </c>
      <c r="X35" s="15">
        <v>2</v>
      </c>
      <c r="Y35" s="15">
        <v>1</v>
      </c>
      <c r="Z35" s="15">
        <v>1</v>
      </c>
      <c r="AA35" s="15"/>
      <c r="AB35" s="15"/>
      <c r="AC35" s="15"/>
      <c r="AD35" s="15">
        <f t="shared" si="32"/>
        <v>13</v>
      </c>
      <c r="AE35" s="15"/>
      <c r="AF35" s="14"/>
      <c r="AG35" s="11">
        <f t="shared" si="10"/>
        <v>55</v>
      </c>
      <c r="AH35" s="14"/>
      <c r="AI35" s="14">
        <v>2</v>
      </c>
      <c r="AJ35" s="14">
        <v>2</v>
      </c>
      <c r="AK35" s="15">
        <f t="shared" si="45"/>
        <v>8</v>
      </c>
      <c r="AL35" s="14">
        <v>1</v>
      </c>
      <c r="AM35" s="11">
        <f t="shared" si="11"/>
        <v>28</v>
      </c>
      <c r="AN35" s="14">
        <v>1</v>
      </c>
      <c r="AO35" s="14">
        <v>1</v>
      </c>
      <c r="AP35" s="14">
        <f t="shared" ref="AP35:AP40" si="52">AL35*$AL$5+AN35*$AN$5+AO35*$AO$5</f>
        <v>5</v>
      </c>
      <c r="AQ35" s="14"/>
      <c r="AR35" s="14">
        <v>1</v>
      </c>
      <c r="AS35" s="14">
        <v>2</v>
      </c>
      <c r="AT35" s="14">
        <f t="shared" ref="AT35:AT40" si="53">AQ35*$AQ$5+AR35*$AR$5+AS35*$AS$5</f>
        <v>4</v>
      </c>
      <c r="AU35" s="14"/>
      <c r="AV35" s="14"/>
      <c r="AW35" s="14"/>
      <c r="AX35" s="14">
        <v>1</v>
      </c>
      <c r="AY35" s="14"/>
      <c r="AZ35" s="14">
        <f t="shared" ref="AZ35:AZ44" si="54">AU35*$AU$5+AV35*$AV$5+AW35*$AW$5+AX35*$AX$5+AY35*$AY$5</f>
        <v>2</v>
      </c>
      <c r="BA35" s="14">
        <v>1</v>
      </c>
      <c r="BB35" s="14">
        <v>1</v>
      </c>
      <c r="BC35" s="14"/>
      <c r="BD35" s="14"/>
      <c r="BE35" s="14"/>
      <c r="BF35" s="14"/>
      <c r="BG35" s="14">
        <f t="shared" ref="BG35:BG40" si="55">BA35*$BA$5+BB35*$BB$5+BC35*$BC$5+BD35*$BD$5+BE35*$BE$5+BF35*$BF$5</f>
        <v>3</v>
      </c>
      <c r="BH35" s="14"/>
      <c r="BI35" s="14"/>
      <c r="BJ35" s="14"/>
      <c r="BK35" s="11">
        <f t="shared" si="13"/>
        <v>12</v>
      </c>
      <c r="BL35" s="14"/>
      <c r="BM35" s="14"/>
      <c r="BN35" s="11">
        <f t="shared" si="12"/>
        <v>22</v>
      </c>
      <c r="BO35" s="14">
        <v>1</v>
      </c>
      <c r="BP35" s="14">
        <v>1</v>
      </c>
      <c r="BQ35" s="14">
        <v>1</v>
      </c>
      <c r="BR35" s="14">
        <f t="shared" si="46"/>
        <v>3</v>
      </c>
      <c r="BS35" s="14">
        <v>3</v>
      </c>
      <c r="BT35" s="14">
        <f t="shared" si="47"/>
        <v>3</v>
      </c>
      <c r="BU35" s="14">
        <v>1</v>
      </c>
      <c r="BV35" s="14">
        <v>1</v>
      </c>
      <c r="BW35" s="14">
        <f t="shared" si="48"/>
        <v>2</v>
      </c>
      <c r="BX35" s="14">
        <v>1</v>
      </c>
      <c r="BY35" s="14">
        <f t="shared" si="49"/>
        <v>1</v>
      </c>
      <c r="BZ35" s="14">
        <v>1</v>
      </c>
      <c r="CA35" s="14">
        <v>1</v>
      </c>
      <c r="CB35" s="14">
        <v>1</v>
      </c>
      <c r="CC35" s="14">
        <v>4</v>
      </c>
      <c r="CD35" s="14">
        <f t="shared" si="50"/>
        <v>7</v>
      </c>
      <c r="CE35" s="14"/>
      <c r="CF35" s="14">
        <v>2</v>
      </c>
      <c r="CG35" s="14">
        <f t="shared" si="51"/>
        <v>2</v>
      </c>
      <c r="CH35" s="14"/>
      <c r="CI35" s="14"/>
      <c r="CJ35" s="11">
        <f t="shared" ref="CJ35:CJ40" si="56">BL35*$BL$5+BM35*$BM$5+BO35*$BO$5+BP35*$BP$5+BQ35*$BQ$5+BS35*$BS$5+BU35*$BU$5+BV35*$BV$5+BX35*$BX$5+BZ35*$BZ$5+CA35*$CA$5+CB35*$CB$5+CC35*$CC$5+CE35*$CE$5+CF35*$CF$5+CH35*$CH$5+CI35*$CI$5</f>
        <v>18</v>
      </c>
      <c r="CK35" s="11">
        <f t="shared" ref="CK35:CK38" si="57">BL35*$BL$5+BM35*$BM$5+BO35*$BO$5+BP35*$BP$5+BQ35*$BQ$5+BS35*$BS$5+BU35*$BU$5+BV35*$BV$5+BX35*$BX$5+BZ35*$BZ$5+CA35*$CA$5+CB35*$CB$5+CC35*$CC$5+CE35*$CE$5+CF35*$CF$5+CH35*$CH$5+CI35*$CI$5</f>
        <v>18</v>
      </c>
    </row>
    <row r="36" spans="1:89" ht="21" customHeight="1">
      <c r="A36" s="32" t="s">
        <v>57</v>
      </c>
      <c r="B36" s="21" t="s">
        <v>155</v>
      </c>
      <c r="C36" s="11">
        <f t="shared" si="27"/>
        <v>196</v>
      </c>
      <c r="D36" s="14">
        <v>30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1"/>
      <c r="S36" s="15"/>
      <c r="T36" s="15"/>
      <c r="U36" s="15"/>
      <c r="V36" s="15"/>
      <c r="W36" s="14"/>
      <c r="X36" s="15"/>
      <c r="Y36" s="15"/>
      <c r="Z36" s="14"/>
      <c r="AA36" s="15"/>
      <c r="AB36" s="15"/>
      <c r="AC36" s="15"/>
      <c r="AD36" s="15"/>
      <c r="AE36" s="15"/>
      <c r="AF36" s="14"/>
      <c r="AG36" s="11"/>
      <c r="AH36" s="14">
        <v>10</v>
      </c>
      <c r="AI36" s="14">
        <v>5</v>
      </c>
      <c r="AJ36" s="14">
        <v>4</v>
      </c>
      <c r="AK36" s="15">
        <f t="shared" si="45"/>
        <v>28</v>
      </c>
      <c r="AL36" s="14">
        <v>2</v>
      </c>
      <c r="AM36" s="11">
        <f t="shared" si="11"/>
        <v>32</v>
      </c>
      <c r="AN36" s="14">
        <v>1</v>
      </c>
      <c r="AO36" s="14">
        <v>3</v>
      </c>
      <c r="AP36" s="14">
        <f t="shared" si="52"/>
        <v>9</v>
      </c>
      <c r="AQ36" s="14">
        <v>2</v>
      </c>
      <c r="AR36" s="14">
        <v>1</v>
      </c>
      <c r="AS36" s="14">
        <v>1</v>
      </c>
      <c r="AT36" s="14">
        <f t="shared" si="53"/>
        <v>13</v>
      </c>
      <c r="AU36" s="14">
        <v>3</v>
      </c>
      <c r="AV36" s="14">
        <v>3</v>
      </c>
      <c r="AW36" s="14">
        <v>2</v>
      </c>
      <c r="AX36" s="14">
        <v>3</v>
      </c>
      <c r="AY36" s="14">
        <v>4</v>
      </c>
      <c r="AZ36" s="14">
        <f t="shared" si="54"/>
        <v>34</v>
      </c>
      <c r="BA36" s="14">
        <v>2</v>
      </c>
      <c r="BB36" s="14">
        <v>1</v>
      </c>
      <c r="BC36" s="14">
        <v>1</v>
      </c>
      <c r="BD36" s="14">
        <v>1</v>
      </c>
      <c r="BE36" s="14">
        <v>2</v>
      </c>
      <c r="BF36" s="14">
        <v>3</v>
      </c>
      <c r="BG36" s="14">
        <f t="shared" si="55"/>
        <v>12</v>
      </c>
      <c r="BH36" s="14"/>
      <c r="BI36" s="14"/>
      <c r="BJ36" s="14"/>
      <c r="BK36" s="11">
        <f t="shared" si="13"/>
        <v>64</v>
      </c>
      <c r="BL36" s="14"/>
      <c r="BM36" s="14"/>
      <c r="BN36" s="11">
        <f t="shared" si="12"/>
        <v>96</v>
      </c>
      <c r="BO36" s="14">
        <v>7</v>
      </c>
      <c r="BP36" s="14">
        <v>7</v>
      </c>
      <c r="BQ36" s="14">
        <v>7</v>
      </c>
      <c r="BR36" s="14">
        <f t="shared" ref="BR36:BR40" si="58">BO36*$BO$5+BP36*$BP$5+BQ36*$BQ$5</f>
        <v>21</v>
      </c>
      <c r="BS36" s="14">
        <v>8</v>
      </c>
      <c r="BT36" s="14">
        <f t="shared" ref="BT36:BT40" si="59">BS36*$BS$5</f>
        <v>8</v>
      </c>
      <c r="BU36" s="14">
        <v>6</v>
      </c>
      <c r="BV36" s="14">
        <v>6</v>
      </c>
      <c r="BW36" s="14">
        <f t="shared" ref="BW36:BW40" si="60">BU36*$BU$5+BV36*$BV$5</f>
        <v>12</v>
      </c>
      <c r="BX36" s="14">
        <v>10</v>
      </c>
      <c r="BY36" s="14">
        <f t="shared" ref="BY36:BY40" si="61">BX36*$BX$5</f>
        <v>10</v>
      </c>
      <c r="BZ36" s="14">
        <v>7</v>
      </c>
      <c r="CA36" s="14">
        <v>7</v>
      </c>
      <c r="CB36" s="14">
        <v>7</v>
      </c>
      <c r="CC36" s="14">
        <v>9</v>
      </c>
      <c r="CD36" s="14">
        <f t="shared" ref="CD36:CD40" si="62">BZ36*$BZ$5+CA36*$CA$5+CB36*$CB$5+CC36*$CC$5</f>
        <v>30</v>
      </c>
      <c r="CE36" s="14">
        <v>9</v>
      </c>
      <c r="CF36" s="14">
        <v>10</v>
      </c>
      <c r="CG36" s="14">
        <f t="shared" ref="CG36:CG40" si="63">CE36*$CE$5+CF36*$CF$5</f>
        <v>19</v>
      </c>
      <c r="CH36" s="14"/>
      <c r="CI36" s="14"/>
      <c r="CJ36" s="11">
        <f t="shared" si="56"/>
        <v>100</v>
      </c>
      <c r="CK36" s="11">
        <f t="shared" si="57"/>
        <v>100</v>
      </c>
    </row>
    <row r="37" spans="1:89" ht="9.75" customHeight="1">
      <c r="A37" s="32" t="s">
        <v>171</v>
      </c>
      <c r="B37" s="20" t="s">
        <v>60</v>
      </c>
      <c r="C37" s="11">
        <f t="shared" si="27"/>
        <v>56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1"/>
      <c r="S37" s="14"/>
      <c r="T37" s="14"/>
      <c r="U37" s="14"/>
      <c r="V37" s="14"/>
      <c r="W37" s="14"/>
      <c r="X37" s="14"/>
      <c r="Y37" s="14"/>
      <c r="Z37" s="14"/>
      <c r="AA37" s="15"/>
      <c r="AB37" s="15"/>
      <c r="AC37" s="15"/>
      <c r="AD37" s="15"/>
      <c r="AE37" s="15"/>
      <c r="AF37" s="14"/>
      <c r="AG37" s="11"/>
      <c r="AH37" s="14">
        <v>3</v>
      </c>
      <c r="AI37" s="14">
        <v>1</v>
      </c>
      <c r="AJ37" s="14">
        <v>1</v>
      </c>
      <c r="AK37" s="15">
        <f t="shared" si="45"/>
        <v>7</v>
      </c>
      <c r="AL37" s="14">
        <v>2</v>
      </c>
      <c r="AM37" s="11">
        <f t="shared" si="11"/>
        <v>11</v>
      </c>
      <c r="AN37" s="14">
        <v>2</v>
      </c>
      <c r="AO37" s="14"/>
      <c r="AP37" s="14">
        <f t="shared" si="52"/>
        <v>8</v>
      </c>
      <c r="AQ37" s="14">
        <v>1</v>
      </c>
      <c r="AR37" s="14"/>
      <c r="AS37" s="14"/>
      <c r="AT37" s="14">
        <f t="shared" si="53"/>
        <v>5</v>
      </c>
      <c r="AU37" s="14">
        <v>1</v>
      </c>
      <c r="AV37" s="14">
        <v>1</v>
      </c>
      <c r="AW37" s="14"/>
      <c r="AX37" s="14"/>
      <c r="AY37" s="14"/>
      <c r="AZ37" s="14">
        <f t="shared" si="54"/>
        <v>6</v>
      </c>
      <c r="BA37" s="14">
        <v>1</v>
      </c>
      <c r="BB37" s="14">
        <v>1</v>
      </c>
      <c r="BC37" s="14">
        <v>1</v>
      </c>
      <c r="BD37" s="14"/>
      <c r="BE37" s="14"/>
      <c r="BF37" s="14"/>
      <c r="BG37" s="14">
        <f t="shared" si="55"/>
        <v>4</v>
      </c>
      <c r="BH37" s="14"/>
      <c r="BI37" s="14"/>
      <c r="BJ37" s="14"/>
      <c r="BK37" s="11">
        <f t="shared" si="13"/>
        <v>19</v>
      </c>
      <c r="BL37" s="14"/>
      <c r="BM37" s="14"/>
      <c r="BN37" s="11">
        <f t="shared" si="12"/>
        <v>30</v>
      </c>
      <c r="BO37" s="14">
        <v>1</v>
      </c>
      <c r="BP37" s="14">
        <v>1</v>
      </c>
      <c r="BQ37" s="14">
        <v>1</v>
      </c>
      <c r="BR37" s="14">
        <f t="shared" si="58"/>
        <v>3</v>
      </c>
      <c r="BS37" s="14">
        <v>4</v>
      </c>
      <c r="BT37" s="14">
        <f t="shared" si="59"/>
        <v>4</v>
      </c>
      <c r="BU37" s="14">
        <v>2</v>
      </c>
      <c r="BV37" s="14">
        <v>2</v>
      </c>
      <c r="BW37" s="14">
        <f t="shared" si="60"/>
        <v>4</v>
      </c>
      <c r="BX37" s="14">
        <v>4</v>
      </c>
      <c r="BY37" s="14">
        <f t="shared" si="61"/>
        <v>4</v>
      </c>
      <c r="BZ37" s="14">
        <v>2</v>
      </c>
      <c r="CA37" s="14">
        <v>2</v>
      </c>
      <c r="CB37" s="14">
        <v>2</v>
      </c>
      <c r="CC37" s="14">
        <v>2</v>
      </c>
      <c r="CD37" s="14">
        <f t="shared" si="62"/>
        <v>8</v>
      </c>
      <c r="CE37" s="14">
        <v>1</v>
      </c>
      <c r="CF37" s="14">
        <v>2</v>
      </c>
      <c r="CG37" s="14">
        <f t="shared" si="63"/>
        <v>3</v>
      </c>
      <c r="CH37" s="14"/>
      <c r="CI37" s="14"/>
      <c r="CJ37" s="11">
        <f t="shared" si="56"/>
        <v>26</v>
      </c>
      <c r="CK37" s="11">
        <f t="shared" si="57"/>
        <v>26</v>
      </c>
    </row>
    <row r="38" spans="1:89" ht="9.75" customHeight="1">
      <c r="A38" s="32" t="s">
        <v>58</v>
      </c>
      <c r="B38" s="20" t="s">
        <v>154</v>
      </c>
      <c r="C38" s="11">
        <f t="shared" si="27"/>
        <v>21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1"/>
      <c r="S38" s="14"/>
      <c r="T38" s="14"/>
      <c r="U38" s="14"/>
      <c r="V38" s="14"/>
      <c r="W38" s="14"/>
      <c r="X38" s="14"/>
      <c r="Y38" s="14"/>
      <c r="Z38" s="14"/>
      <c r="AA38" s="15"/>
      <c r="AB38" s="15"/>
      <c r="AC38" s="15"/>
      <c r="AD38" s="15"/>
      <c r="AE38" s="15"/>
      <c r="AF38" s="14"/>
      <c r="AG38" s="11"/>
      <c r="AH38" s="14">
        <v>2</v>
      </c>
      <c r="AI38" s="14">
        <v>2</v>
      </c>
      <c r="AJ38" s="14">
        <v>2</v>
      </c>
      <c r="AK38" s="15">
        <f t="shared" si="45"/>
        <v>10</v>
      </c>
      <c r="AL38" s="14"/>
      <c r="AM38" s="11">
        <f t="shared" si="11"/>
        <v>10</v>
      </c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1"/>
      <c r="BL38" s="14"/>
      <c r="BM38" s="14"/>
      <c r="BN38" s="11">
        <f t="shared" si="12"/>
        <v>10</v>
      </c>
      <c r="BO38" s="14">
        <v>2</v>
      </c>
      <c r="BP38" s="14">
        <v>2</v>
      </c>
      <c r="BQ38" s="14">
        <v>2</v>
      </c>
      <c r="BR38" s="14">
        <f t="shared" si="58"/>
        <v>6</v>
      </c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>
        <v>5</v>
      </c>
      <c r="CG38" s="14">
        <f t="shared" si="63"/>
        <v>5</v>
      </c>
      <c r="CH38" s="14"/>
      <c r="CI38" s="14"/>
      <c r="CJ38" s="11">
        <f t="shared" si="56"/>
        <v>11</v>
      </c>
      <c r="CK38" s="11">
        <f t="shared" si="57"/>
        <v>11</v>
      </c>
    </row>
    <row r="39" spans="1:89" ht="20.25" customHeight="1">
      <c r="A39" s="19" t="s">
        <v>64</v>
      </c>
      <c r="B39" s="22" t="s">
        <v>61</v>
      </c>
      <c r="C39" s="11">
        <f t="shared" si="27"/>
        <v>1977</v>
      </c>
      <c r="D39" s="11"/>
      <c r="E39" s="11"/>
      <c r="F39" s="11"/>
      <c r="G39" s="11"/>
      <c r="H39" s="11"/>
      <c r="I39" s="11"/>
      <c r="J39" s="11"/>
      <c r="K39" s="11">
        <f t="shared" ref="K39" si="64">SUM(K40:K41)</f>
        <v>90</v>
      </c>
      <c r="L39" s="11"/>
      <c r="M39" s="11"/>
      <c r="N39" s="11"/>
      <c r="O39" s="11"/>
      <c r="P39" s="11"/>
      <c r="Q39" s="11"/>
      <c r="R39" s="11">
        <f>SUM(R40:R41)</f>
        <v>276</v>
      </c>
      <c r="S39" s="11"/>
      <c r="T39" s="11"/>
      <c r="U39" s="11"/>
      <c r="V39" s="11"/>
      <c r="W39" s="11">
        <f t="shared" ref="W39" si="65">SUM(W40:W41)</f>
        <v>234</v>
      </c>
      <c r="X39" s="11"/>
      <c r="Y39" s="11"/>
      <c r="Z39" s="11"/>
      <c r="AA39" s="11"/>
      <c r="AB39" s="11"/>
      <c r="AC39" s="11"/>
      <c r="AD39" s="11">
        <f t="shared" ref="AD39" si="66">SUM(AD40:AD41)</f>
        <v>93</v>
      </c>
      <c r="AE39" s="11"/>
      <c r="AF39" s="11"/>
      <c r="AG39" s="11">
        <f t="shared" ref="AG39" si="67">SUM(AG40:AG41)</f>
        <v>830</v>
      </c>
      <c r="AH39" s="11"/>
      <c r="AI39" s="11"/>
      <c r="AJ39" s="11"/>
      <c r="AK39" s="11">
        <f t="shared" ref="AK39" si="68">SUM(AK40:AK41)</f>
        <v>24</v>
      </c>
      <c r="AL39" s="11">
        <f t="shared" ref="AL39" si="69">SUM(AL40:AL41)</f>
        <v>6</v>
      </c>
      <c r="AM39" s="11">
        <f t="shared" ref="AM39" si="70">SUM(AM40:AM41)</f>
        <v>590</v>
      </c>
      <c r="AN39" s="11"/>
      <c r="AO39" s="11"/>
      <c r="AP39" s="11">
        <f t="shared" ref="AP39" si="71">SUM(AP40:AP41)</f>
        <v>30</v>
      </c>
      <c r="AQ39" s="11"/>
      <c r="AR39" s="11"/>
      <c r="AS39" s="11"/>
      <c r="AT39" s="11">
        <f t="shared" ref="AT39" si="72">SUM(AT40:AT41)</f>
        <v>48</v>
      </c>
      <c r="AU39" s="11"/>
      <c r="AV39" s="11"/>
      <c r="AW39" s="11"/>
      <c r="AX39" s="11"/>
      <c r="AY39" s="11"/>
      <c r="AZ39" s="11">
        <f t="shared" ref="AZ39" si="73">SUM(AZ40:AZ41)</f>
        <v>72</v>
      </c>
      <c r="BA39" s="11"/>
      <c r="BB39" s="11"/>
      <c r="BC39" s="11"/>
      <c r="BD39" s="11"/>
      <c r="BE39" s="11"/>
      <c r="BF39" s="11"/>
      <c r="BG39" s="11">
        <f t="shared" ref="BG39" si="74">SUM(BG40:BG41)</f>
        <v>42</v>
      </c>
      <c r="BH39" s="11"/>
      <c r="BI39" s="11"/>
      <c r="BJ39" s="11"/>
      <c r="BK39" s="11">
        <f t="shared" ref="BK39:BN39" si="75">SUM(BK40:BK41)</f>
        <v>495</v>
      </c>
      <c r="BL39" s="11"/>
      <c r="BM39" s="11"/>
      <c r="BN39" s="11">
        <f t="shared" si="75"/>
        <v>664</v>
      </c>
      <c r="BO39" s="11"/>
      <c r="BP39" s="11"/>
      <c r="BQ39" s="11"/>
      <c r="BR39" s="11">
        <f t="shared" ref="BR39" si="76">SUM(BR40:BR41)</f>
        <v>54</v>
      </c>
      <c r="BS39" s="11"/>
      <c r="BT39" s="11">
        <f t="shared" ref="BT39" si="77">SUM(BT40:BT41)</f>
        <v>12</v>
      </c>
      <c r="BU39" s="11"/>
      <c r="BV39" s="11"/>
      <c r="BW39" s="11">
        <f t="shared" ref="BW39" si="78">SUM(BW40:BW41)</f>
        <v>36</v>
      </c>
      <c r="BX39" s="11"/>
      <c r="BY39" s="11">
        <f t="shared" ref="BY39" si="79">SUM(BY40:BY41)</f>
        <v>12</v>
      </c>
      <c r="BZ39" s="11"/>
      <c r="CA39" s="11"/>
      <c r="CB39" s="11"/>
      <c r="CC39" s="11"/>
      <c r="CD39" s="11">
        <f t="shared" ref="CD39" si="80">SUM(CD40:CD41)</f>
        <v>66</v>
      </c>
      <c r="CE39" s="11"/>
      <c r="CF39" s="11"/>
      <c r="CG39" s="11">
        <f t="shared" ref="CG39:CK39" si="81">SUM(CG40:CG41)</f>
        <v>30</v>
      </c>
      <c r="CH39" s="11"/>
      <c r="CI39" s="11"/>
      <c r="CJ39" s="11">
        <f t="shared" si="81"/>
        <v>483</v>
      </c>
      <c r="CK39" s="11">
        <f t="shared" si="81"/>
        <v>616</v>
      </c>
    </row>
    <row r="40" spans="1:89" ht="9.75" customHeight="1">
      <c r="A40" s="12" t="s">
        <v>65</v>
      </c>
      <c r="B40" s="20" t="s">
        <v>62</v>
      </c>
      <c r="C40" s="11">
        <f t="shared" si="27"/>
        <v>822</v>
      </c>
      <c r="D40" s="14"/>
      <c r="E40" s="14"/>
      <c r="F40" s="14">
        <v>6</v>
      </c>
      <c r="G40" s="14">
        <v>6</v>
      </c>
      <c r="H40" s="14">
        <v>6</v>
      </c>
      <c r="I40" s="14">
        <v>6</v>
      </c>
      <c r="J40" s="14">
        <v>6</v>
      </c>
      <c r="K40" s="14">
        <f t="shared" si="30"/>
        <v>90</v>
      </c>
      <c r="L40" s="14">
        <v>6</v>
      </c>
      <c r="M40" s="14">
        <v>6</v>
      </c>
      <c r="N40" s="14">
        <v>6</v>
      </c>
      <c r="O40" s="14">
        <v>12</v>
      </c>
      <c r="P40" s="14">
        <v>6</v>
      </c>
      <c r="Q40" s="14">
        <v>6</v>
      </c>
      <c r="R40" s="11">
        <f t="shared" si="9"/>
        <v>276</v>
      </c>
      <c r="S40" s="14">
        <v>6</v>
      </c>
      <c r="T40" s="14">
        <v>6</v>
      </c>
      <c r="U40" s="14">
        <v>6</v>
      </c>
      <c r="V40" s="14">
        <v>6</v>
      </c>
      <c r="W40" s="14">
        <f t="shared" si="31"/>
        <v>234</v>
      </c>
      <c r="X40" s="14">
        <v>6</v>
      </c>
      <c r="Y40" s="14">
        <v>6</v>
      </c>
      <c r="Z40" s="14">
        <v>6</v>
      </c>
      <c r="AA40" s="14">
        <v>6</v>
      </c>
      <c r="AB40" s="14">
        <v>6</v>
      </c>
      <c r="AC40" s="15"/>
      <c r="AD40" s="15">
        <f t="shared" si="32"/>
        <v>72</v>
      </c>
      <c r="AE40" s="15"/>
      <c r="AF40" s="14"/>
      <c r="AG40" s="11">
        <f t="shared" si="10"/>
        <v>396</v>
      </c>
      <c r="AH40" s="14"/>
      <c r="AI40" s="14">
        <v>6</v>
      </c>
      <c r="AJ40" s="14">
        <v>6</v>
      </c>
      <c r="AK40" s="15">
        <f t="shared" si="45"/>
        <v>24</v>
      </c>
      <c r="AL40" s="14">
        <v>6</v>
      </c>
      <c r="AM40" s="11">
        <f t="shared" si="11"/>
        <v>156</v>
      </c>
      <c r="AN40" s="14">
        <v>6</v>
      </c>
      <c r="AO40" s="14">
        <v>6</v>
      </c>
      <c r="AP40" s="14">
        <f t="shared" si="52"/>
        <v>30</v>
      </c>
      <c r="AQ40" s="14">
        <v>6</v>
      </c>
      <c r="AR40" s="14">
        <v>6</v>
      </c>
      <c r="AS40" s="14">
        <v>6</v>
      </c>
      <c r="AT40" s="14">
        <f t="shared" si="53"/>
        <v>48</v>
      </c>
      <c r="AU40" s="14">
        <v>6</v>
      </c>
      <c r="AV40" s="14">
        <v>6</v>
      </c>
      <c r="AW40" s="14">
        <v>6</v>
      </c>
      <c r="AX40" s="14">
        <v>6</v>
      </c>
      <c r="AY40" s="14">
        <v>6</v>
      </c>
      <c r="AZ40" s="14">
        <f t="shared" si="54"/>
        <v>72</v>
      </c>
      <c r="BA40" s="14">
        <v>6</v>
      </c>
      <c r="BB40" s="14">
        <v>6</v>
      </c>
      <c r="BC40" s="14">
        <v>6</v>
      </c>
      <c r="BD40" s="14">
        <v>6</v>
      </c>
      <c r="BE40" s="14">
        <v>6</v>
      </c>
      <c r="BF40" s="14">
        <v>6</v>
      </c>
      <c r="BG40" s="14">
        <f t="shared" si="55"/>
        <v>42</v>
      </c>
      <c r="BH40" s="14"/>
      <c r="BI40" s="14"/>
      <c r="BJ40" s="14"/>
      <c r="BK40" s="11">
        <f t="shared" si="13"/>
        <v>180</v>
      </c>
      <c r="BL40" s="14"/>
      <c r="BM40" s="14"/>
      <c r="BN40" s="11">
        <f t="shared" si="12"/>
        <v>216</v>
      </c>
      <c r="BO40" s="14">
        <v>18</v>
      </c>
      <c r="BP40" s="14">
        <v>18</v>
      </c>
      <c r="BQ40" s="14">
        <v>18</v>
      </c>
      <c r="BR40" s="14">
        <f t="shared" si="58"/>
        <v>54</v>
      </c>
      <c r="BS40" s="14">
        <v>12</v>
      </c>
      <c r="BT40" s="14">
        <f t="shared" si="59"/>
        <v>12</v>
      </c>
      <c r="BU40" s="14">
        <v>18</v>
      </c>
      <c r="BV40" s="14">
        <v>18</v>
      </c>
      <c r="BW40" s="14">
        <f t="shared" si="60"/>
        <v>36</v>
      </c>
      <c r="BX40" s="14">
        <v>12</v>
      </c>
      <c r="BY40" s="14">
        <f t="shared" si="61"/>
        <v>12</v>
      </c>
      <c r="BZ40" s="14">
        <v>18</v>
      </c>
      <c r="CA40" s="14">
        <v>18</v>
      </c>
      <c r="CB40" s="14">
        <v>18</v>
      </c>
      <c r="CC40" s="14">
        <v>12</v>
      </c>
      <c r="CD40" s="14">
        <f t="shared" si="62"/>
        <v>66</v>
      </c>
      <c r="CE40" s="14">
        <v>18</v>
      </c>
      <c r="CF40" s="14">
        <v>12</v>
      </c>
      <c r="CG40" s="14">
        <f t="shared" si="63"/>
        <v>30</v>
      </c>
      <c r="CH40" s="14"/>
      <c r="CI40" s="14"/>
      <c r="CJ40" s="11">
        <f t="shared" si="56"/>
        <v>210</v>
      </c>
      <c r="CK40" s="11">
        <f>BL40*$BL$5+BM40*$BM$5+BO40*$BO$5+BP40*$BP$5+BQ40*$BQ$5+BS40*$BS$5+BU40*$BU$5+BV40*$BV$5+BX40*$BX$5+BZ40*$BZ$5+CA40*$CA$5+CB40*$CB$5+CC40*$CC$5+CE40*$CE$5+CF40*$CF$5+CH40*$CH$5+CI40*$CI$5</f>
        <v>210</v>
      </c>
    </row>
    <row r="41" spans="1:89" ht="9.75" customHeight="1">
      <c r="A41" s="12" t="s">
        <v>66</v>
      </c>
      <c r="B41" s="20" t="s">
        <v>63</v>
      </c>
      <c r="C41" s="11">
        <f t="shared" si="27"/>
        <v>1155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1"/>
      <c r="S41" s="14"/>
      <c r="T41" s="14"/>
      <c r="U41" s="14"/>
      <c r="V41" s="14"/>
      <c r="W41" s="14"/>
      <c r="X41" s="14"/>
      <c r="Y41" s="14"/>
      <c r="Z41" s="14"/>
      <c r="AA41" s="15"/>
      <c r="AB41" s="15"/>
      <c r="AC41" s="15">
        <v>21</v>
      </c>
      <c r="AD41" s="15">
        <f t="shared" si="32"/>
        <v>21</v>
      </c>
      <c r="AE41" s="15">
        <v>35</v>
      </c>
      <c r="AF41" s="14">
        <v>28</v>
      </c>
      <c r="AG41" s="11">
        <f t="shared" si="10"/>
        <v>434</v>
      </c>
      <c r="AH41" s="14"/>
      <c r="AI41" s="14"/>
      <c r="AJ41" s="14"/>
      <c r="AK41" s="15"/>
      <c r="AL41" s="14"/>
      <c r="AM41" s="11">
        <f t="shared" si="11"/>
        <v>434</v>
      </c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>
        <v>35</v>
      </c>
      <c r="BI41" s="14"/>
      <c r="BJ41" s="14">
        <v>35</v>
      </c>
      <c r="BK41" s="11">
        <f>AN41*$AN$5+AO41*$AO$5+AQ41*$AQ$5+AR41*$AR$5+AS41*$AS$5+AU41*$AU$5+AV41*$AV$5+AW41*$AW$5+AX41*$AX$5+AY41*$AY$5+BA41*$BA$5+BB41*$BB$5+BC41*$BC$5+BD41*$BD$5+BE41*$BE$5+BF41*$BF$5+BI41*$BI$5+BJ41*$BJ$5+BH41*BH5</f>
        <v>315</v>
      </c>
      <c r="BL41" s="14">
        <v>35</v>
      </c>
      <c r="BM41" s="14">
        <v>28</v>
      </c>
      <c r="BN41" s="11">
        <f t="shared" si="12"/>
        <v>448</v>
      </c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>
        <v>35</v>
      </c>
      <c r="CI41" s="14">
        <v>28</v>
      </c>
      <c r="CJ41" s="11">
        <f>BO41*$BO$5+BP41*$BP$5+BQ41*$BQ$5+BS41*$BS$5+BU41*$BU$5+BV41*$BV$5+BX41*$BX$5+BZ41*$BZ$5+CA41*$CA$5+CB41*$CB$5+CC41*$CC$5+CE41*$CE$5+CF41*$CF$5+CH41*$CH$5+CI41*$CI$5</f>
        <v>273</v>
      </c>
      <c r="CK41" s="11">
        <f>BL41*$BL$5+BM41*$BM$5+BO41*$BO$5+BP41*$BP$5+BQ41*$BQ$5+BS41*$BS$5+BU41*$BU$5+BV41*$BV$5+BX41*$BX$5+BZ41*$BZ$5+CA41*$CA$5+CB41*$CB$5+CC41*$CC$5+CE41*$CE$5+CF41*$CF$5+CH41*$CH$5+CI41*$CI$5</f>
        <v>406</v>
      </c>
    </row>
    <row r="42" spans="1:89" ht="9.75" customHeight="1">
      <c r="A42" s="16" t="s">
        <v>67</v>
      </c>
      <c r="B42" s="23" t="s">
        <v>162</v>
      </c>
      <c r="C42" s="11">
        <f t="shared" si="27"/>
        <v>40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>
        <v>26</v>
      </c>
      <c r="AH42" s="11"/>
      <c r="AI42" s="11"/>
      <c r="AJ42" s="11"/>
      <c r="AK42" s="11"/>
      <c r="AL42" s="11"/>
      <c r="AM42" s="11">
        <v>26</v>
      </c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>
        <f>SUM(AZ43:AZ44)</f>
        <v>14</v>
      </c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>
        <f>SUM(BK43:BK44)</f>
        <v>14</v>
      </c>
      <c r="BL42" s="11"/>
      <c r="BM42" s="11"/>
      <c r="BN42" s="11">
        <f>SUM(BN43:BN44)</f>
        <v>14</v>
      </c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</row>
    <row r="43" spans="1:89" ht="9.75" customHeight="1">
      <c r="A43" s="12" t="s">
        <v>68</v>
      </c>
      <c r="B43" s="13" t="s">
        <v>195</v>
      </c>
      <c r="C43" s="11">
        <f t="shared" si="27"/>
        <v>26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1"/>
      <c r="S43" s="14"/>
      <c r="T43" s="14"/>
      <c r="U43" s="14"/>
      <c r="V43" s="14"/>
      <c r="W43" s="14"/>
      <c r="X43" s="14">
        <v>2</v>
      </c>
      <c r="Y43" s="14">
        <v>2</v>
      </c>
      <c r="Z43" s="14">
        <v>2</v>
      </c>
      <c r="AA43" s="15">
        <v>4</v>
      </c>
      <c r="AB43" s="15"/>
      <c r="AC43" s="15"/>
      <c r="AD43" s="15">
        <f t="shared" si="32"/>
        <v>26</v>
      </c>
      <c r="AE43" s="15"/>
      <c r="AF43" s="14"/>
      <c r="AG43" s="11">
        <f t="shared" si="10"/>
        <v>26</v>
      </c>
      <c r="AH43" s="14"/>
      <c r="AI43" s="14"/>
      <c r="AJ43" s="14"/>
      <c r="AK43" s="15"/>
      <c r="AL43" s="14"/>
      <c r="AM43" s="11">
        <f t="shared" si="11"/>
        <v>26</v>
      </c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1"/>
      <c r="BL43" s="14"/>
      <c r="BM43" s="14"/>
      <c r="BN43" s="11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1"/>
      <c r="CK43" s="11"/>
    </row>
    <row r="44" spans="1:89" ht="9.75" customHeight="1">
      <c r="A44" s="12" t="s">
        <v>196</v>
      </c>
      <c r="B44" s="13" t="s">
        <v>197</v>
      </c>
      <c r="C44" s="11">
        <f t="shared" si="27"/>
        <v>14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1"/>
      <c r="S44" s="14"/>
      <c r="T44" s="14"/>
      <c r="U44" s="14"/>
      <c r="V44" s="14"/>
      <c r="W44" s="14"/>
      <c r="X44" s="14"/>
      <c r="Y44" s="14"/>
      <c r="Z44" s="14"/>
      <c r="AA44" s="15"/>
      <c r="AB44" s="15"/>
      <c r="AC44" s="15"/>
      <c r="AD44" s="15"/>
      <c r="AE44" s="15"/>
      <c r="AF44" s="14"/>
      <c r="AG44" s="11"/>
      <c r="AH44" s="14"/>
      <c r="AI44" s="14"/>
      <c r="AJ44" s="14"/>
      <c r="AK44" s="15"/>
      <c r="AL44" s="14"/>
      <c r="AM44" s="11"/>
      <c r="AN44" s="14"/>
      <c r="AO44" s="14"/>
      <c r="AP44" s="14"/>
      <c r="AQ44" s="14"/>
      <c r="AR44" s="14"/>
      <c r="AS44" s="14"/>
      <c r="AT44" s="14"/>
      <c r="AU44" s="14">
        <v>1</v>
      </c>
      <c r="AV44" s="14">
        <v>2</v>
      </c>
      <c r="AW44" s="14">
        <v>1</v>
      </c>
      <c r="AX44" s="14">
        <v>1</v>
      </c>
      <c r="AY44" s="14">
        <v>1</v>
      </c>
      <c r="AZ44" s="14">
        <f t="shared" si="54"/>
        <v>14</v>
      </c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1">
        <f>AN44*$AN$5+AO44*$AO$5+AQ44*$AQ$5+AR44*$AR$5+AS44*$AS$5+AU44*$AU$5+AV44*$AV$5+AW44*$AW$5+AX44*$AX$5+AY44*$AY$5+BA44*$BA$5+BB44*$BB$5+BC44*$BC$5+BD44*$BD$5+BE44*$BE$5+BF44*$BF$5+BI44*$BI$5+BJ44*$BJ$5</f>
        <v>14</v>
      </c>
      <c r="BL44" s="14"/>
      <c r="BM44" s="14"/>
      <c r="BN44" s="11">
        <f t="shared" si="12"/>
        <v>14</v>
      </c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1"/>
      <c r="CK44" s="11"/>
    </row>
    <row r="45" spans="1:89" ht="9.75" customHeight="1">
      <c r="A45" s="16" t="s">
        <v>69</v>
      </c>
      <c r="B45" s="10" t="s">
        <v>70</v>
      </c>
      <c r="C45" s="11" t="s">
        <v>198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</row>
    <row r="46" spans="1:89" ht="9.75" customHeight="1">
      <c r="A46" s="16" t="s">
        <v>72</v>
      </c>
      <c r="B46" s="10" t="s">
        <v>71</v>
      </c>
      <c r="C46" s="11">
        <f>R46+AM46+BK46+CK46</f>
        <v>35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>
        <v>35</v>
      </c>
      <c r="BJ46" s="11"/>
      <c r="BK46" s="11">
        <f t="shared" si="13"/>
        <v>35</v>
      </c>
      <c r="BL46" s="11"/>
      <c r="BM46" s="11"/>
      <c r="BN46" s="11">
        <f t="shared" si="12"/>
        <v>35</v>
      </c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</row>
    <row r="47" spans="1:89" ht="23.25" customHeight="1">
      <c r="A47" s="19" t="s">
        <v>73</v>
      </c>
      <c r="B47" s="18" t="s">
        <v>75</v>
      </c>
      <c r="C47" s="11">
        <f>R47+AM47+BK47+CK47</f>
        <v>21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>
        <v>7</v>
      </c>
      <c r="AG47" s="11">
        <f t="shared" si="10"/>
        <v>7</v>
      </c>
      <c r="AH47" s="11"/>
      <c r="AI47" s="11"/>
      <c r="AJ47" s="11"/>
      <c r="AK47" s="11"/>
      <c r="AL47" s="11"/>
      <c r="AM47" s="11">
        <f t="shared" si="11"/>
        <v>7</v>
      </c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>
        <v>7</v>
      </c>
      <c r="BN47" s="11">
        <f t="shared" si="12"/>
        <v>7</v>
      </c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>
        <v>7</v>
      </c>
      <c r="CJ47" s="11">
        <f>CI47</f>
        <v>7</v>
      </c>
      <c r="CK47" s="11">
        <f>CJ47+BN47</f>
        <v>14</v>
      </c>
    </row>
    <row r="48" spans="1:89" ht="21" customHeight="1">
      <c r="A48" s="16" t="s">
        <v>74</v>
      </c>
      <c r="B48" s="22" t="s">
        <v>76</v>
      </c>
      <c r="C48" s="11">
        <f>R48+AM48+BK48+CK48</f>
        <v>5153</v>
      </c>
      <c r="D48" s="11">
        <v>201</v>
      </c>
      <c r="E48" s="11">
        <f t="shared" ref="E48:J48" si="82">SUM(E7:E18,E20:E23,E25:E26,E28:E30,E32:E38,E40:E41,E43:E47)</f>
        <v>35</v>
      </c>
      <c r="F48" s="11">
        <f t="shared" si="82"/>
        <v>36</v>
      </c>
      <c r="G48" s="11">
        <f t="shared" si="82"/>
        <v>36</v>
      </c>
      <c r="H48" s="11">
        <f t="shared" si="82"/>
        <v>36</v>
      </c>
      <c r="I48" s="11">
        <f t="shared" si="82"/>
        <v>36</v>
      </c>
      <c r="J48" s="11">
        <f t="shared" si="82"/>
        <v>36</v>
      </c>
      <c r="K48" s="11"/>
      <c r="L48" s="11">
        <f t="shared" ref="L48:Q48" si="83">SUM(L7:L18,L20:L23,L25:L26,L28:L30,L32:L38,L40:L41,L43:L47)</f>
        <v>36</v>
      </c>
      <c r="M48" s="11">
        <f t="shared" si="83"/>
        <v>35</v>
      </c>
      <c r="N48" s="11">
        <f t="shared" si="83"/>
        <v>35</v>
      </c>
      <c r="O48" s="11">
        <f t="shared" si="83"/>
        <v>36</v>
      </c>
      <c r="P48" s="11">
        <f t="shared" si="83"/>
        <v>36</v>
      </c>
      <c r="Q48" s="11">
        <f t="shared" si="83"/>
        <v>35</v>
      </c>
      <c r="R48" s="11">
        <f>R6+R18+R19+R24+R27+R31+R39+R42+R46+R47</f>
        <v>1425</v>
      </c>
      <c r="S48" s="11">
        <f>SUM(S7:S18,S20:S23,S25:S26,S28:S30,S32:S38,S40:S41,S43:S47)</f>
        <v>36</v>
      </c>
      <c r="T48" s="11">
        <f>SUM(T7:T18,T20:T23,T25:T26,T28:T30,T32:T38,T40:T41,T43:T47)</f>
        <v>36</v>
      </c>
      <c r="U48" s="11">
        <f>SUM(U7:U18,U20:U23,U25:U26,U28:U30,U32:U38,U40:U41,U43:U47)</f>
        <v>36</v>
      </c>
      <c r="V48" s="11">
        <f>SUM(V7:V18,V20:V23,V25:V26,V28:V30,V32:V38,V40:V41,V43:V47)</f>
        <v>36</v>
      </c>
      <c r="W48" s="11"/>
      <c r="X48" s="11">
        <f t="shared" ref="X48:AC48" si="84">SUM(X7:X18,X20:X23,X25:X26,X28:X30,X32:X38,X40:X41,X43:X47)</f>
        <v>36</v>
      </c>
      <c r="Y48" s="11">
        <f t="shared" si="84"/>
        <v>36</v>
      </c>
      <c r="Z48" s="11">
        <f t="shared" si="84"/>
        <v>36</v>
      </c>
      <c r="AA48" s="11">
        <f t="shared" si="84"/>
        <v>36</v>
      </c>
      <c r="AB48" s="11">
        <f t="shared" si="84"/>
        <v>36</v>
      </c>
      <c r="AC48" s="11">
        <f t="shared" si="84"/>
        <v>36</v>
      </c>
      <c r="AD48" s="11"/>
      <c r="AE48" s="11">
        <f>SUM(AE7:AE18,AE20:AE23,AE25:AE26,AE28:AE30,AE32:AE38,AE40:AE41,AE43:AE47)</f>
        <v>35</v>
      </c>
      <c r="AF48" s="11">
        <f>SUM(AF7:AF18,AF20:AF23,AF25:AF26,AF28:AF30,AF32:AF38,AF40:AF41,AF43:AF47)</f>
        <v>35</v>
      </c>
      <c r="AG48" s="11">
        <f>AG47+AG46+AG42+AG39+AG31+AG27+AG24+AG19+AG18+AG6</f>
        <v>2601</v>
      </c>
      <c r="AH48" s="11">
        <f>SUM(AH7:AH18,AH20:AH23,AH25:AH26,AH28:AH30,AH32:AH38,AH40:AH41,AH43:AH47)</f>
        <v>36</v>
      </c>
      <c r="AI48" s="11">
        <f>SUM(AI7:AI18,AI20:AI23,AI25:AI26,AI28:AI30,AI32:AI38,AI40:AI41,AI43:AI47)</f>
        <v>36</v>
      </c>
      <c r="AJ48" s="11">
        <f>SUM(AJ7:AJ18,AJ20:AJ23,AJ25:AJ26,AJ28:AJ30,AJ32:AJ38,AJ40:AJ41,AJ43:AJ47)</f>
        <v>36</v>
      </c>
      <c r="AK48" s="11">
        <f>SUM(AK7:AK18,AK20:AK23,AK25:AK26,AK28:AK30,AK32:AK38,AK40:AK41,AK43:AK47)</f>
        <v>98</v>
      </c>
      <c r="AL48" s="11">
        <f>SUM(AL7:AL18,AL20:AL23,AL25:AL26,AL28:AL30,AL32:AL38,AL40:AL41,AL43:AL47)</f>
        <v>36</v>
      </c>
      <c r="AM48" s="11">
        <f>AM6+AM18+AM19+AM24+AM27+AM31+AM39+AM42+AM47+AM46</f>
        <v>1428</v>
      </c>
      <c r="AN48" s="11">
        <f>SUM(AN7:AN18,AN20:AN23,AN25:AN26,AN28:AN30,AN32:AN38,AN40:AN41,AN43:AN47)</f>
        <v>36</v>
      </c>
      <c r="AO48" s="11">
        <f>SUM(AO7:AO18,AO20:AO23,AO25:AO26,AO28:AO30,AO32:AO38,AO40:AO41,AO43:AO47)</f>
        <v>36</v>
      </c>
      <c r="AP48" s="11"/>
      <c r="AQ48" s="11">
        <f>SUM(AQ7:AQ18,AQ20:AQ23,AQ25:AQ26,AQ28:AQ30,AQ32:AQ38,AQ40:AQ41,AQ43:AQ47)</f>
        <v>36</v>
      </c>
      <c r="AR48" s="11">
        <f>SUM(AR7:AR18,AR20:AR23,AR25:AR26,AR28:AR30,AR32:AR38,AR40:AR41,AR43:AR47)</f>
        <v>36</v>
      </c>
      <c r="AS48" s="11">
        <f>SUM(AS7:AS18,AS20:AS23,AS25:AS26,AS28:AS30,AS32:AS38,AS40:AS41,AS43:AS47)</f>
        <v>36</v>
      </c>
      <c r="AT48" s="11"/>
      <c r="AU48" s="11">
        <f>SUM(AU7:AU18,AU20:AU23,AU25:AU26,AU28:AU30,AU32:AU38,AU40:AU41,AU43:AU47)</f>
        <v>36</v>
      </c>
      <c r="AV48" s="11">
        <f>SUM(AV7:AV18,AV20:AV23,AV25:AV26,AV28:AV30,AV32:AV38,AV40:AV41,AV43:AV47)</f>
        <v>36</v>
      </c>
      <c r="AW48" s="11">
        <f>SUM(AW7:AW18,AW20:AW23,AW25:AW26,AW28:AW30,AW32:AW38,AW40:AW41,AW43:AW47)</f>
        <v>36</v>
      </c>
      <c r="AX48" s="11">
        <f>SUM(AX7:AX18,AX20:AX23,AX25:AX26,AX28:AX30,AX32:AX38,AX40:AX41,AX43:AX47)</f>
        <v>36</v>
      </c>
      <c r="AY48" s="11">
        <f>SUM(AY7:AY18,AY20:AY23,AY25:AY26,AY28:AY30,AY32:AY38,AY40:AY41,AY43:AY47)</f>
        <v>36</v>
      </c>
      <c r="AZ48" s="11"/>
      <c r="BA48" s="11">
        <f t="shared" ref="BA48:BF48" si="85">SUM(BA7:BA18,BA20:BA23,BA25:BA26,BA28:BA30,BA32:BA38,BA40:BA41,BA43:BA47)</f>
        <v>36</v>
      </c>
      <c r="BB48" s="11">
        <f t="shared" si="85"/>
        <v>36</v>
      </c>
      <c r="BC48" s="11">
        <f t="shared" si="85"/>
        <v>36</v>
      </c>
      <c r="BD48" s="11">
        <f t="shared" si="85"/>
        <v>36</v>
      </c>
      <c r="BE48" s="11">
        <f t="shared" si="85"/>
        <v>36</v>
      </c>
      <c r="BF48" s="11">
        <f t="shared" si="85"/>
        <v>36</v>
      </c>
      <c r="BG48" s="11"/>
      <c r="BH48" s="11">
        <f>SUM(BH7:BH18,BH20:BH23,BH25:BH26,BH28:BH30,BH32:BH38,BH40:BH41,BH43:BH47)</f>
        <v>35</v>
      </c>
      <c r="BI48" s="11">
        <f>SUM(BI7:BI18,BI20:BI23,BI25:BI26,BI28:BI30,BI32:BI38,BI40:BI41,BI43:BI47)</f>
        <v>35</v>
      </c>
      <c r="BJ48" s="11">
        <f>SUM(BJ7:BJ18,BJ20:BJ23,BJ25:BJ26,BJ28:BJ30,BJ32:BJ38,BJ40:BJ41,BJ43:BJ47)</f>
        <v>35</v>
      </c>
      <c r="BK48" s="11">
        <f>BK6+BK18+BK19+BK24+BK31+BK27+BK39+BK42+BK46+BK47</f>
        <v>1430</v>
      </c>
      <c r="BL48" s="11">
        <f>SUM(BL7:BL18,BL20:BL23,BL25:BL26,BL28:BL30,BL32:BL38,BL40:BL41,BL43:BL47)</f>
        <v>35</v>
      </c>
      <c r="BM48" s="11">
        <f>SUM(BM7:BM18,BM20:BM23,BM25:BM26,BM28:BM30,BM32:BM38,BM40:BM41,BM43:BM47)</f>
        <v>35</v>
      </c>
      <c r="BN48" s="11">
        <f>BN6+BN18+BN19+BN24+BN27+BN31+BN39+BN42+BN46+BN47</f>
        <v>1822</v>
      </c>
      <c r="BO48" s="11">
        <f t="shared" ref="BO48:CK48" si="86">SUM(BO7:BO18,BO20:BO23,BO25:BO26,BO28:BO30,BO32:BO38,BO40:BO41,BO43:BO47)</f>
        <v>34</v>
      </c>
      <c r="BP48" s="11">
        <f t="shared" si="86"/>
        <v>34</v>
      </c>
      <c r="BQ48" s="11">
        <f t="shared" si="86"/>
        <v>34</v>
      </c>
      <c r="BR48" s="11">
        <f t="shared" si="86"/>
        <v>102</v>
      </c>
      <c r="BS48" s="11">
        <f t="shared" si="86"/>
        <v>36</v>
      </c>
      <c r="BT48" s="11">
        <f t="shared" si="86"/>
        <v>36</v>
      </c>
      <c r="BU48" s="11">
        <f t="shared" si="86"/>
        <v>34</v>
      </c>
      <c r="BV48" s="11">
        <f t="shared" si="86"/>
        <v>34</v>
      </c>
      <c r="BW48" s="11">
        <f t="shared" si="86"/>
        <v>68</v>
      </c>
      <c r="BX48" s="11">
        <f t="shared" si="86"/>
        <v>36</v>
      </c>
      <c r="BY48" s="11">
        <f t="shared" si="86"/>
        <v>36</v>
      </c>
      <c r="BZ48" s="11">
        <f t="shared" si="86"/>
        <v>34</v>
      </c>
      <c r="CA48" s="11">
        <f t="shared" si="86"/>
        <v>34</v>
      </c>
      <c r="CB48" s="11">
        <f t="shared" si="86"/>
        <v>34</v>
      </c>
      <c r="CC48" s="11">
        <f t="shared" si="86"/>
        <v>36</v>
      </c>
      <c r="CD48" s="11">
        <f t="shared" si="86"/>
        <v>138</v>
      </c>
      <c r="CE48" s="11">
        <f t="shared" si="86"/>
        <v>34</v>
      </c>
      <c r="CF48" s="11">
        <f t="shared" si="86"/>
        <v>36</v>
      </c>
      <c r="CG48" s="11">
        <f t="shared" si="86"/>
        <v>70</v>
      </c>
      <c r="CH48" s="11">
        <f t="shared" si="86"/>
        <v>35</v>
      </c>
      <c r="CI48" s="11">
        <f t="shared" si="86"/>
        <v>35</v>
      </c>
      <c r="CJ48" s="11">
        <f t="shared" si="86"/>
        <v>730</v>
      </c>
      <c r="CK48" s="11">
        <f t="shared" si="86"/>
        <v>870</v>
      </c>
    </row>
    <row r="51" spans="1:89" s="3" customFormat="1" ht="20.25" customHeight="1">
      <c r="A51" s="119" t="s">
        <v>205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</row>
  </sheetData>
  <mergeCells count="21">
    <mergeCell ref="A1:CK1"/>
    <mergeCell ref="B2:B5"/>
    <mergeCell ref="A2:A5"/>
    <mergeCell ref="C2:C5"/>
    <mergeCell ref="D2:D5"/>
    <mergeCell ref="E4:R4"/>
    <mergeCell ref="E3:L3"/>
    <mergeCell ref="M3:R3"/>
    <mergeCell ref="CK4:CK5"/>
    <mergeCell ref="CH4:CJ4"/>
    <mergeCell ref="S4:AM4"/>
    <mergeCell ref="AN3:AV3"/>
    <mergeCell ref="AW3:BK3"/>
    <mergeCell ref="E2:CK2"/>
    <mergeCell ref="A51:CK51"/>
    <mergeCell ref="AN4:BK4"/>
    <mergeCell ref="BL4:CG4"/>
    <mergeCell ref="S3:Z3"/>
    <mergeCell ref="AA3:AM3"/>
    <mergeCell ref="BL3:CG3"/>
    <mergeCell ref="CH3:CK3"/>
  </mergeCells>
  <pageMargins left="0.31496062992125984" right="0.31496062992125984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2022-10-24T10:57:15Z</dcterms:modified>
</cp:coreProperties>
</file>