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9390" windowHeight="3180" activeTab="1"/>
  </bookViews>
  <sheets>
    <sheet name="Лист2" sheetId="2" r:id="rId1"/>
    <sheet name="Лист1" sheetId="1" r:id="rId2"/>
    <sheet name="Лист3" sheetId="3" r:id="rId3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11" i="1"/>
  <c r="AS44" l="1"/>
  <c r="AV45"/>
  <c r="C45" s="1"/>
  <c r="N27" l="1"/>
  <c r="F49"/>
  <c r="AB18" l="1"/>
  <c r="AB16"/>
  <c r="AB15"/>
  <c r="AB12"/>
  <c r="AB11"/>
  <c r="AB10"/>
  <c r="AB9"/>
  <c r="AB8"/>
  <c r="AB7"/>
  <c r="N33"/>
  <c r="N25"/>
  <c r="N22"/>
  <c r="N21"/>
  <c r="N20"/>
  <c r="N18"/>
  <c r="N16"/>
  <c r="N15"/>
  <c r="N13"/>
  <c r="N12"/>
  <c r="N9"/>
  <c r="N8"/>
  <c r="N7"/>
  <c r="G49"/>
  <c r="H49"/>
  <c r="I49"/>
  <c r="J49"/>
  <c r="K49"/>
  <c r="L49"/>
  <c r="M49"/>
  <c r="E49"/>
  <c r="AI49"/>
  <c r="AJ49"/>
  <c r="V43"/>
  <c r="AV7"/>
  <c r="AV8"/>
  <c r="AV9"/>
  <c r="AV10"/>
  <c r="AV15"/>
  <c r="AV16"/>
  <c r="AB17"/>
  <c r="AV17"/>
  <c r="AV18"/>
  <c r="AB20"/>
  <c r="AV20"/>
  <c r="AB21"/>
  <c r="AV21"/>
  <c r="AB22"/>
  <c r="AV22"/>
  <c r="AB23"/>
  <c r="AV23"/>
  <c r="AB25"/>
  <c r="AB26"/>
  <c r="AV26"/>
  <c r="AV24" s="1"/>
  <c r="C27"/>
  <c r="U39"/>
  <c r="AB39"/>
  <c r="AG39"/>
  <c r="AG32" s="1"/>
  <c r="AS39"/>
  <c r="AV39"/>
  <c r="U40"/>
  <c r="AB40"/>
  <c r="C40" s="1"/>
  <c r="U41"/>
  <c r="AB41"/>
  <c r="C41" s="1"/>
  <c r="AS41"/>
  <c r="U42"/>
  <c r="AB42"/>
  <c r="AS42"/>
  <c r="AV42"/>
  <c r="N43"/>
  <c r="U44"/>
  <c r="AB44"/>
  <c r="AG44"/>
  <c r="AS43"/>
  <c r="C23" l="1"/>
  <c r="AV14"/>
  <c r="AV6" s="1"/>
  <c r="C10"/>
  <c r="AV44"/>
  <c r="C44" s="1"/>
  <c r="C42"/>
  <c r="AS32"/>
  <c r="AS49" s="1"/>
  <c r="AB32"/>
  <c r="AB19"/>
  <c r="AB43"/>
  <c r="AV32"/>
  <c r="U32"/>
  <c r="AB24"/>
  <c r="AV19"/>
  <c r="C17"/>
  <c r="AB14"/>
  <c r="AB6" s="1"/>
  <c r="C11"/>
  <c r="C26"/>
  <c r="C39"/>
  <c r="AB49" l="1"/>
  <c r="C32"/>
  <c r="AV43"/>
  <c r="C43" l="1"/>
  <c r="AP49"/>
  <c r="AM49" l="1"/>
  <c r="AN49"/>
  <c r="AO49"/>
  <c r="AR49"/>
  <c r="R49" l="1"/>
  <c r="U49" l="1"/>
  <c r="P49"/>
  <c r="Q49"/>
  <c r="S49"/>
  <c r="T49"/>
  <c r="V49"/>
  <c r="W49"/>
  <c r="X49"/>
  <c r="Y49"/>
  <c r="Z49"/>
  <c r="AA49"/>
  <c r="AC49"/>
  <c r="AD49"/>
  <c r="AE49"/>
  <c r="AF49"/>
  <c r="AH49"/>
  <c r="AK49"/>
  <c r="AL49"/>
  <c r="AT49"/>
  <c r="AU49"/>
  <c r="O49"/>
  <c r="AG49"/>
  <c r="AV48" l="1"/>
  <c r="C48" l="1"/>
  <c r="AV49"/>
  <c r="C12"/>
  <c r="C21"/>
  <c r="C18"/>
  <c r="C8"/>
  <c r="C22"/>
  <c r="C9"/>
  <c r="C13"/>
  <c r="C20"/>
  <c r="C16"/>
  <c r="C15"/>
  <c r="C25"/>
  <c r="C24" s="1"/>
  <c r="C7"/>
  <c r="N14" l="1"/>
  <c r="C14" s="1"/>
  <c r="C6" s="1"/>
  <c r="N19"/>
  <c r="C19" s="1"/>
  <c r="N6"/>
  <c r="N49" l="1"/>
  <c r="C49" s="1"/>
</calcChain>
</file>

<file path=xl/sharedStrings.xml><?xml version="1.0" encoding="utf-8"?>
<sst xmlns="http://schemas.openxmlformats.org/spreadsheetml/2006/main" count="368" uniqueCount="189">
  <si>
    <t>№ з/п</t>
  </si>
  <si>
    <t>Освітні компоненти (навчальні предмети)</t>
  </si>
  <si>
    <t>1.</t>
  </si>
  <si>
    <t>Базові предмети</t>
  </si>
  <si>
    <t>1.1</t>
  </si>
  <si>
    <t>1.2</t>
  </si>
  <si>
    <t>1.3</t>
  </si>
  <si>
    <t>1.4</t>
  </si>
  <si>
    <t>1.5</t>
  </si>
  <si>
    <t>1.6</t>
  </si>
  <si>
    <t>1.7</t>
  </si>
  <si>
    <t>1.8</t>
  </si>
  <si>
    <t>Українська мова</t>
  </si>
  <si>
    <t>Українська література</t>
  </si>
  <si>
    <t>Іноземна мова</t>
  </si>
  <si>
    <t>Зарубіжна література</t>
  </si>
  <si>
    <t>Історія України</t>
  </si>
  <si>
    <t>Всесвітня історія</t>
  </si>
  <si>
    <t>Громодянська освіта</t>
  </si>
  <si>
    <t>Математика</t>
  </si>
  <si>
    <t>1.8.1</t>
  </si>
  <si>
    <t>Алгебра і початки аналізу</t>
  </si>
  <si>
    <t>Геометрія</t>
  </si>
  <si>
    <t>1.8.2</t>
  </si>
  <si>
    <t>1.9</t>
  </si>
  <si>
    <t>Захист України</t>
  </si>
  <si>
    <t>1.10</t>
  </si>
  <si>
    <t>Фізична культура</t>
  </si>
  <si>
    <t>2.</t>
  </si>
  <si>
    <t>Природничі науки</t>
  </si>
  <si>
    <t>2.1</t>
  </si>
  <si>
    <t>2.2</t>
  </si>
  <si>
    <t>2.3</t>
  </si>
  <si>
    <t>2.4</t>
  </si>
  <si>
    <t>Фізика і астрономія</t>
  </si>
  <si>
    <t>Біологія і екологія</t>
  </si>
  <si>
    <t>Хімія</t>
  </si>
  <si>
    <t>Географія</t>
  </si>
  <si>
    <t>3.</t>
  </si>
  <si>
    <t>Вибірково-обов'язкові предмети</t>
  </si>
  <si>
    <t>3.1</t>
  </si>
  <si>
    <t>3.2</t>
  </si>
  <si>
    <t>Інформатика</t>
  </si>
  <si>
    <t>Технології</t>
  </si>
  <si>
    <t>4.</t>
  </si>
  <si>
    <t>Загально-професійна підготовка - базовий блок (компетентності/навчальні предмети)</t>
  </si>
  <si>
    <t>Кількість годин</t>
  </si>
  <si>
    <t>В т.ч. ЛПЗ</t>
  </si>
  <si>
    <t>4.1</t>
  </si>
  <si>
    <t>4.2</t>
  </si>
  <si>
    <t>4.3</t>
  </si>
  <si>
    <t>5.</t>
  </si>
  <si>
    <t>Професійно-теоретична підготовка (професійні компетентності/навчальні предмети)</t>
  </si>
  <si>
    <t>5.1</t>
  </si>
  <si>
    <t>5.2</t>
  </si>
  <si>
    <t>5.3</t>
  </si>
  <si>
    <t>5.4</t>
  </si>
  <si>
    <t>5.6</t>
  </si>
  <si>
    <t>Технологія приготування їжі з основами товарознавства</t>
  </si>
  <si>
    <t>Професійно-практична підготовка (професійні компетентності)</t>
  </si>
  <si>
    <t>Виробниче навчання</t>
  </si>
  <si>
    <t>Виробнича практика</t>
  </si>
  <si>
    <t>6.</t>
  </si>
  <si>
    <t>6.1</t>
  </si>
  <si>
    <t>6.2</t>
  </si>
  <si>
    <t>7.</t>
  </si>
  <si>
    <t>8.</t>
  </si>
  <si>
    <t>Консультації</t>
  </si>
  <si>
    <t>Державна підсумкова атестація</t>
  </si>
  <si>
    <t>9.</t>
  </si>
  <si>
    <t>10.</t>
  </si>
  <si>
    <t>Державна кваліфікаційна атестація або поетапна атестація при продовження навчання</t>
  </si>
  <si>
    <t>Всього за І курс</t>
  </si>
  <si>
    <t>І семестр</t>
  </si>
  <si>
    <t>ІІ семестр</t>
  </si>
  <si>
    <t>РОБОЧИЙ НАВЧАЛЬНИЙ ПЛАН</t>
  </si>
  <si>
    <t>для підготовки кваліфікованих робітників на основі базової загальної середньої освіти, з отриманням повної загальної</t>
  </si>
  <si>
    <t>Розділ І. Графік освітнього процесу</t>
  </si>
  <si>
    <t>Липень</t>
  </si>
  <si>
    <t>Серпень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</si>
  <si>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</si>
  <si>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</si>
  <si>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</si>
  <si>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</si>
  <si>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</si>
  <si>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</si>
  <si>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</si>
  <si>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</si>
  <si>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</si>
  <si>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</si>
  <si>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Місяці</t>
  </si>
  <si>
    <t>Ступінь</t>
  </si>
  <si>
    <t>Курс</t>
  </si>
  <si>
    <t>ІІ</t>
  </si>
  <si>
    <t>ІІІ</t>
  </si>
  <si>
    <t>І</t>
  </si>
  <si>
    <t>К</t>
  </si>
  <si>
    <t>Умовні позначення: Т – теоретичне навчання, В – виробниче навчання, П – виробнича практика, ПКА – поетапна кваліфікаційна атестація,  ДПА – державна підсумкова атестація, ДКА – державна кваліфікаційна атестація, К – канікули</t>
  </si>
  <si>
    <t>Розділ ІІ. Зведені дані за бюджетом часу (в тижнях і годинах)</t>
  </si>
  <si>
    <t>Ступінь навчання</t>
  </si>
  <si>
    <t>Курс   навчання</t>
  </si>
  <si>
    <t>Теоретична підготовка</t>
  </si>
  <si>
    <t>Професійно-практична підготовка</t>
  </si>
  <si>
    <t>Загальнопрофесійна підготовка</t>
  </si>
  <si>
    <t>Професійно-теоретична підготовка</t>
  </si>
  <si>
    <t>Виробниче навчання в навчальному закладі</t>
  </si>
  <si>
    <t>Виробниче навчання на виробництві чи в сфері послуг</t>
  </si>
  <si>
    <t>Виробнича практика на робочих місцях на виробництві чи в сфері послуг</t>
  </si>
  <si>
    <t>Державна кваліфікаційна атестація (інші форми контролю)</t>
  </si>
  <si>
    <t>Святкові</t>
  </si>
  <si>
    <t>Канікули</t>
  </si>
  <si>
    <t>Всього тижнів       у навчальному році</t>
  </si>
  <si>
    <t>тиж.</t>
  </si>
  <si>
    <t>год.</t>
  </si>
  <si>
    <t>Розділ ІІІ. Рівні кваліфікації</t>
  </si>
  <si>
    <t>Код</t>
  </si>
  <si>
    <t>Професія</t>
  </si>
  <si>
    <t>Кваліфікація</t>
  </si>
  <si>
    <t>Кухар</t>
  </si>
  <si>
    <t>4 розряд</t>
  </si>
  <si>
    <t>Розділ ІV. Пояснення до плану освітнього процесу</t>
  </si>
  <si>
    <t>ПОГОДЖЕНО</t>
  </si>
  <si>
    <t>ТВ</t>
  </si>
  <si>
    <t>П</t>
  </si>
  <si>
    <t>ППКА</t>
  </si>
  <si>
    <t>Т</t>
  </si>
  <si>
    <t>ДПА</t>
  </si>
  <si>
    <t>ПДКА</t>
  </si>
  <si>
    <t xml:space="preserve">Кількість              робочих тижнів
</t>
  </si>
  <si>
    <t>Директор Департаменту освіти і науки</t>
  </si>
  <si>
    <t>Сумської обласно державної адміністрації</t>
  </si>
  <si>
    <t>________________ Вікторія ГРОБОВА</t>
  </si>
  <si>
    <t>-</t>
  </si>
  <si>
    <t>Охорона праці</t>
  </si>
  <si>
    <t>Устаткування підприємств ресторанного господарства</t>
  </si>
  <si>
    <t>Організація обслуговування та виробництва</t>
  </si>
  <si>
    <t>Розділ V. План освітнього процесу</t>
  </si>
  <si>
    <t>Директор Навчально-методичного центру</t>
  </si>
  <si>
    <t xml:space="preserve"> професійно-технічної освіти у Сумській області</t>
  </si>
  <si>
    <t>_____________Наталія САМОЙЛЕНКО</t>
  </si>
  <si>
    <r>
      <t>«_____»_____________</t>
    </r>
    <r>
      <rPr>
        <sz val="10"/>
        <color theme="1"/>
        <rFont val="Times New Roman"/>
        <family val="1"/>
        <charset val="204"/>
      </rPr>
      <t xml:space="preserve"> 2022 р.</t>
    </r>
  </si>
  <si>
    <t>2. Планом передбачено проведення спільної практики перед присвоєнням відповідної кваліфікації.</t>
  </si>
  <si>
    <t xml:space="preserve">Кваліфікація: Кухар 4 розряду </t>
  </si>
  <si>
    <r>
      <t xml:space="preserve">Вид професійної підготовки: </t>
    </r>
    <r>
      <rPr>
        <u/>
        <sz val="12"/>
        <rFont val="Times New Roman"/>
        <family val="1"/>
        <charset val="204"/>
      </rPr>
      <t>первинна професійна підготовка</t>
    </r>
  </si>
  <si>
    <r>
      <t xml:space="preserve">Форма навчання: </t>
    </r>
    <r>
      <rPr>
        <u/>
        <sz val="12"/>
        <rFont val="Times New Roman"/>
        <family val="1"/>
        <charset val="204"/>
      </rPr>
      <t>денна</t>
    </r>
  </si>
  <si>
    <t>5.5</t>
  </si>
  <si>
    <t>Основи галузевої економіки та підприємництва</t>
  </si>
  <si>
    <t>до 300</t>
  </si>
  <si>
    <t>4.4</t>
  </si>
  <si>
    <t>Інформаційні технології</t>
  </si>
  <si>
    <t>Правила дорожнього руху</t>
  </si>
  <si>
    <t>Основи правових знань</t>
  </si>
  <si>
    <t>Плодоовочівництво</t>
  </si>
  <si>
    <t>Основи землеробства і екології</t>
  </si>
  <si>
    <t>Шкідники і хвороби сільськогосподарських культур</t>
  </si>
  <si>
    <t>Механізація сільськогосподарського виробництва</t>
  </si>
  <si>
    <t>Зберігання і переробка сільськогосподарської продукції</t>
  </si>
  <si>
    <t>ІІ курс</t>
  </si>
  <si>
    <t>Всього за ІІ курс</t>
  </si>
  <si>
    <t>І курс</t>
  </si>
  <si>
    <t>Всього за ІІІ курс</t>
  </si>
  <si>
    <t>ІІІ курс</t>
  </si>
  <si>
    <r>
      <t xml:space="preserve">Ступінь навчання: </t>
    </r>
    <r>
      <rPr>
        <u/>
        <sz val="12"/>
        <rFont val="Times New Roman"/>
        <family val="1"/>
        <charset val="204"/>
      </rPr>
      <t>другий</t>
    </r>
  </si>
  <si>
    <r>
      <t>Термін навчання: 3</t>
    </r>
    <r>
      <rPr>
        <u/>
        <sz val="12"/>
        <rFont val="Times New Roman"/>
        <family val="1"/>
        <charset val="204"/>
      </rPr>
      <t xml:space="preserve"> роки</t>
    </r>
  </si>
  <si>
    <t>Плодоовочівник</t>
  </si>
  <si>
    <t>1, 2 розряди</t>
  </si>
  <si>
    <t xml:space="preserve">Директор </t>
  </si>
  <si>
    <t>5.7</t>
  </si>
  <si>
    <t>5.8</t>
  </si>
  <si>
    <t>5.9</t>
  </si>
  <si>
    <t>5.10</t>
  </si>
  <si>
    <t>Загальний обсяг навчального часу/ тижневе навантаження (без п. 7)</t>
  </si>
  <si>
    <t xml:space="preserve">Кваліфікація: Плодоовочівник 1, 2 розрядів </t>
  </si>
  <si>
    <t>середньої освіти за професіями: 6111 «Плодоовочівник» 1, 2 розрядів, 5122 «Кухар» 4 розряду</t>
  </si>
  <si>
    <t>ОК 00,ОК 01</t>
  </si>
  <si>
    <t>ОК 02</t>
  </si>
  <si>
    <t>ОК 03,ОК 04</t>
  </si>
  <si>
    <t>ЗАТВЕРДЖУЮ</t>
  </si>
  <si>
    <t>_____________</t>
  </si>
  <si>
    <t xml:space="preserve">Державного навчального закладу </t>
  </si>
  <si>
    <t>Перевірено «___»_____________2022р.</t>
  </si>
  <si>
    <t xml:space="preserve">  Методист НМЦ ПТО у Сумській області                                                          </t>
  </si>
  <si>
    <t>Санітарія, гігієна і фізіологія</t>
  </si>
  <si>
    <t>1. Робочий навчальний план розроблено  відповідно до стандартів професійної (професійно-технічної) освіти з професії: 6111  «Плодоовочівник» (наказ Міністерства освіти і науки України від 09.09.2014 № 1021); 5122  «Кухар» (наказ Міністерства освіти і науки України від 26.10.2021 №1133).</t>
  </si>
  <si>
    <t>4. Навчальним планом передбачено до 300 години консультацій. Форми проведення консультацій (групові, індивідуальні і т.д.) визначаються закладом освіти. Консультації проводяться за окремим графіком.</t>
  </si>
  <si>
    <t xml:space="preserve">5. Максимальне тижневе навантаження становить 36 годин. Денне навантаження теоретичної підготовки не перевищує 8 годин, виробничого навчання – 6 годин.  </t>
  </si>
  <si>
    <t xml:space="preserve">3.   З урахуванням сезонності проведення сільськогосподарських робіт та пропозицій роботодавців виробнича практика за професією «Плодоовочівник» 1 і 2 розрядів об’єднана.                                                   
</t>
  </si>
  <si>
    <t>«                                                                     »</t>
  </si>
  <si>
    <t xml:space="preserve">Директор                                                                              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</si>
</sst>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theme="1"/>
      <name val="Calibri"/>
      <family val="2"/>
      <scheme val="minor"/>
    </font>
    <font>
      <b/>
      <sz val="7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Calibri"/>
      <family val="2"/>
      <scheme val="minor"/>
    </font>
    <font>
      <sz val="11"/>
      <name val="Calibri"/>
      <family val="2"/>
      <scheme val="minor"/>
    </font>
    <font>
      <sz val="5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/>
    <xf numFmtId="0" fontId="5" fillId="0" borderId="0" xfId="0" applyFont="1"/>
    <xf numFmtId="0" fontId="4" fillId="0" borderId="0" xfId="0" applyFont="1"/>
    <xf numFmtId="0" fontId="12" fillId="0" borderId="1" xfId="0" applyFont="1" applyBorder="1" applyAlignment="1">
      <alignment textRotation="90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1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2" borderId="0" xfId="0" applyFont="1" applyFill="1"/>
    <xf numFmtId="0" fontId="10" fillId="2" borderId="0" xfId="0" applyFont="1" applyFill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7" fillId="0" borderId="1" xfId="0" applyNumberFormat="1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 textRotation="90" wrapText="1"/>
    </xf>
    <xf numFmtId="0" fontId="7" fillId="0" borderId="3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/>
    </xf>
    <xf numFmtId="49" fontId="7" fillId="0" borderId="1" xfId="0" applyNumberFormat="1" applyFont="1" applyFill="1" applyBorder="1"/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/>
    <xf numFmtId="49" fontId="9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vertical="top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wrapText="1"/>
    </xf>
    <xf numFmtId="0" fontId="9" fillId="0" borderId="3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center" vertical="center" textRotation="90" wrapText="1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textRotation="90"/>
    </xf>
    <xf numFmtId="49" fontId="7" fillId="0" borderId="15" xfId="0" applyNumberFormat="1" applyFont="1" applyFill="1" applyBorder="1"/>
    <xf numFmtId="0" fontId="7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0" xfId="0" applyFont="1" applyBorder="1"/>
    <xf numFmtId="0" fontId="21" fillId="0" borderId="1" xfId="0" applyFont="1" applyFill="1" applyBorder="1" applyAlignment="1">
      <alignment horizontal="center"/>
    </xf>
    <xf numFmtId="0" fontId="4" fillId="0" borderId="0" xfId="0" applyFont="1" applyFill="1"/>
    <xf numFmtId="0" fontId="25" fillId="2" borderId="0" xfId="0" applyFont="1" applyFill="1"/>
    <xf numFmtId="0" fontId="26" fillId="0" borderId="0" xfId="0" applyFont="1"/>
    <xf numFmtId="0" fontId="2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6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 vertical="top" wrapText="1"/>
    </xf>
    <xf numFmtId="0" fontId="16" fillId="0" borderId="0" xfId="0" applyFont="1" applyFill="1" applyAlignment="1">
      <alignment horizontal="left" vertical="top" wrapText="1"/>
    </xf>
    <xf numFmtId="0" fontId="17" fillId="0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left" wrapText="1"/>
    </xf>
    <xf numFmtId="0" fontId="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6" fillId="2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textRotation="90" wrapText="1"/>
    </xf>
    <xf numFmtId="0" fontId="11" fillId="0" borderId="8" xfId="0" applyFont="1" applyBorder="1" applyAlignment="1">
      <alignment horizontal="center" vertical="center" textRotation="90" wrapText="1"/>
    </xf>
    <xf numFmtId="0" fontId="11" fillId="0" borderId="9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0" xfId="0" applyFont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textRotation="90" wrapText="1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 shrinkToFit="1"/>
    </xf>
    <xf numFmtId="0" fontId="0" fillId="0" borderId="0" xfId="0" applyFont="1" applyAlignment="1">
      <alignment horizontal="center" wrapText="1" shrinkToFit="1"/>
    </xf>
    <xf numFmtId="0" fontId="6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textRotation="90"/>
    </xf>
    <xf numFmtId="0" fontId="11" fillId="0" borderId="8" xfId="0" applyFont="1" applyBorder="1" applyAlignment="1">
      <alignment horizontal="center" vertical="center" textRotation="90"/>
    </xf>
    <xf numFmtId="0" fontId="11" fillId="0" borderId="9" xfId="0" applyFont="1" applyBorder="1" applyAlignment="1">
      <alignment horizontal="center" vertical="center" textRotation="90"/>
    </xf>
    <xf numFmtId="0" fontId="11" fillId="0" borderId="10" xfId="0" applyFont="1" applyBorder="1" applyAlignment="1">
      <alignment horizontal="center" vertical="center" textRotation="90"/>
    </xf>
    <xf numFmtId="0" fontId="11" fillId="0" borderId="0" xfId="0" applyFont="1" applyAlignment="1">
      <alignment horizontal="center" vertical="center" textRotation="90"/>
    </xf>
    <xf numFmtId="0" fontId="11" fillId="0" borderId="11" xfId="0" applyFont="1" applyBorder="1" applyAlignment="1">
      <alignment horizontal="center" vertical="center" textRotation="90"/>
    </xf>
    <xf numFmtId="0" fontId="11" fillId="0" borderId="12" xfId="0" applyFont="1" applyBorder="1" applyAlignment="1">
      <alignment horizontal="center" vertical="center" textRotation="90"/>
    </xf>
    <xf numFmtId="0" fontId="11" fillId="0" borderId="13" xfId="0" applyFont="1" applyBorder="1" applyAlignment="1">
      <alignment horizontal="center" vertical="center" textRotation="90"/>
    </xf>
    <xf numFmtId="0" fontId="11" fillId="0" borderId="14" xfId="0" applyFont="1" applyBorder="1" applyAlignment="1">
      <alignment horizontal="center" vertical="center" textRotation="90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2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/>
    <xf numFmtId="0" fontId="13" fillId="0" borderId="2" xfId="0" applyFont="1" applyBorder="1" applyAlignment="1"/>
    <xf numFmtId="0" fontId="1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B52"/>
  <sheetViews>
    <sheetView topLeftCell="A7" workbookViewId="0">
      <selection activeCell="A11" sqref="A11:BB11"/>
    </sheetView>
  </sheetViews>
  <sheetFormatPr defaultColWidth="9.140625" defaultRowHeight="18.75"/>
  <cols>
    <col min="1" max="1" width="2.5703125" style="3" customWidth="1"/>
    <col min="2" max="2" width="3.28515625" style="3" customWidth="1"/>
    <col min="3" max="16" width="2.5703125" style="3" customWidth="1"/>
    <col min="17" max="17" width="2.7109375" style="3" customWidth="1"/>
    <col min="18" max="18" width="2.42578125" style="3" customWidth="1"/>
    <col min="19" max="54" width="2.5703125" style="3" customWidth="1"/>
    <col min="55" max="16384" width="9.140625" style="3"/>
  </cols>
  <sheetData>
    <row r="2" spans="1:54">
      <c r="B2" s="16" t="s">
        <v>121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"/>
      <c r="V2" s="16" t="s">
        <v>121</v>
      </c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"/>
      <c r="AM2" s="16" t="s">
        <v>177</v>
      </c>
      <c r="AN2" s="16"/>
    </row>
    <row r="3" spans="1:54">
      <c r="B3" s="16" t="s">
        <v>137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"/>
      <c r="V3" s="16" t="s">
        <v>166</v>
      </c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"/>
      <c r="AM3" s="16" t="s">
        <v>129</v>
      </c>
      <c r="AN3" s="16"/>
    </row>
    <row r="4" spans="1:54">
      <c r="B4" s="16" t="s">
        <v>138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"/>
      <c r="AM4" s="16" t="s">
        <v>130</v>
      </c>
      <c r="AN4" s="16"/>
    </row>
    <row r="5" spans="1:54">
      <c r="B5" s="16" t="s">
        <v>139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"/>
      <c r="V5" s="16" t="s">
        <v>178</v>
      </c>
      <c r="W5" s="16"/>
      <c r="X5" s="16"/>
      <c r="Y5" s="16"/>
      <c r="Z5" s="16"/>
      <c r="AA5" s="55"/>
      <c r="AB5" s="55"/>
      <c r="AC5" s="55"/>
      <c r="AD5" s="55"/>
      <c r="AE5" s="55"/>
      <c r="AF5" s="55"/>
      <c r="AG5" s="55"/>
      <c r="AH5" s="55"/>
      <c r="AI5" s="1"/>
      <c r="AM5" s="16" t="s">
        <v>131</v>
      </c>
      <c r="AN5" s="16"/>
    </row>
    <row r="6" spans="1:54">
      <c r="B6" s="17" t="s">
        <v>140</v>
      </c>
      <c r="C6" s="16"/>
      <c r="D6" s="16"/>
      <c r="E6" s="16"/>
      <c r="F6" s="16"/>
      <c r="G6" s="16"/>
      <c r="H6" s="16"/>
      <c r="I6" s="16"/>
      <c r="J6" s="16"/>
      <c r="K6" s="17"/>
      <c r="L6" s="17"/>
      <c r="M6" s="17"/>
      <c r="N6" s="17"/>
      <c r="O6" s="1"/>
      <c r="V6" s="17" t="s">
        <v>140</v>
      </c>
      <c r="W6" s="16"/>
      <c r="X6" s="16"/>
      <c r="Y6" s="16"/>
      <c r="Z6" s="16"/>
      <c r="AA6" s="16"/>
      <c r="AB6" s="16"/>
      <c r="AC6" s="16"/>
      <c r="AD6" s="16"/>
      <c r="AE6" s="17"/>
      <c r="AF6" s="17"/>
      <c r="AG6" s="17"/>
      <c r="AH6" s="17"/>
      <c r="AI6" s="1"/>
      <c r="AM6" s="17" t="s">
        <v>140</v>
      </c>
      <c r="AN6" s="16"/>
    </row>
    <row r="9" spans="1:54" ht="21.75" customHeight="1">
      <c r="A9" s="107" t="s">
        <v>75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</row>
    <row r="10" spans="1:54" ht="12.75" customHeight="1">
      <c r="A10" s="134" t="s">
        <v>179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</row>
    <row r="11" spans="1:54" ht="12.75" customHeight="1">
      <c r="A11" s="133" t="s">
        <v>187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</row>
    <row r="12" spans="1:54" ht="12.75" customHeight="1">
      <c r="A12" s="134" t="s">
        <v>76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</row>
    <row r="13" spans="1:54" ht="12.75" customHeight="1">
      <c r="A13" s="133" t="s">
        <v>173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</row>
    <row r="14" spans="1:54" ht="12.75" customHeight="1">
      <c r="A14" s="125" t="s">
        <v>162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</row>
    <row r="15" spans="1:54" ht="12.75" customHeight="1">
      <c r="A15" s="125" t="s">
        <v>143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</row>
    <row r="16" spans="1:54" ht="12.75" customHeight="1">
      <c r="A16" s="125" t="s">
        <v>144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</row>
    <row r="17" spans="1:54" ht="12.75" customHeight="1">
      <c r="A17" s="125" t="s">
        <v>163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</row>
    <row r="18" spans="1:54" ht="12.75" customHeight="1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</row>
    <row r="19" spans="1:54" ht="12.75" customHeight="1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</row>
    <row r="20" spans="1:54">
      <c r="A20" s="107" t="s">
        <v>77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</row>
    <row r="21" spans="1:54" ht="12" customHeight="1">
      <c r="A21" s="131" t="s">
        <v>90</v>
      </c>
      <c r="B21" s="132"/>
      <c r="C21" s="126" t="s">
        <v>80</v>
      </c>
      <c r="D21" s="127"/>
      <c r="E21" s="127"/>
      <c r="F21" s="127"/>
      <c r="G21" s="128"/>
      <c r="H21" s="126" t="s">
        <v>81</v>
      </c>
      <c r="I21" s="129"/>
      <c r="J21" s="129"/>
      <c r="K21" s="130"/>
      <c r="L21" s="126" t="s">
        <v>82</v>
      </c>
      <c r="M21" s="129"/>
      <c r="N21" s="129"/>
      <c r="O21" s="130"/>
      <c r="P21" s="126" t="s">
        <v>83</v>
      </c>
      <c r="Q21" s="129"/>
      <c r="R21" s="129"/>
      <c r="S21" s="130"/>
      <c r="T21" s="126" t="s">
        <v>84</v>
      </c>
      <c r="U21" s="129"/>
      <c r="V21" s="129"/>
      <c r="W21" s="130"/>
      <c r="X21" s="126" t="s">
        <v>85</v>
      </c>
      <c r="Y21" s="129"/>
      <c r="Z21" s="129"/>
      <c r="AA21" s="130"/>
      <c r="AB21" s="126" t="s">
        <v>86</v>
      </c>
      <c r="AC21" s="127"/>
      <c r="AD21" s="127"/>
      <c r="AE21" s="127"/>
      <c r="AF21" s="128"/>
      <c r="AG21" s="126" t="s">
        <v>87</v>
      </c>
      <c r="AH21" s="127"/>
      <c r="AI21" s="127"/>
      <c r="AJ21" s="128"/>
      <c r="AK21" s="126" t="s">
        <v>88</v>
      </c>
      <c r="AL21" s="127"/>
      <c r="AM21" s="127"/>
      <c r="AN21" s="127"/>
      <c r="AO21" s="128"/>
      <c r="AP21" s="126" t="s">
        <v>89</v>
      </c>
      <c r="AQ21" s="127"/>
      <c r="AR21" s="127"/>
      <c r="AS21" s="128"/>
      <c r="AT21" s="126" t="s">
        <v>78</v>
      </c>
      <c r="AU21" s="127"/>
      <c r="AV21" s="127"/>
      <c r="AW21" s="127"/>
      <c r="AX21" s="128"/>
      <c r="AY21" s="126" t="s">
        <v>79</v>
      </c>
      <c r="AZ21" s="127"/>
      <c r="BA21" s="127"/>
      <c r="BB21" s="128"/>
    </row>
    <row r="22" spans="1:54" ht="35.25" customHeight="1">
      <c r="A22" s="4" t="s">
        <v>91</v>
      </c>
      <c r="B22" s="4" t="s">
        <v>92</v>
      </c>
      <c r="C22" s="5">
        <v>1</v>
      </c>
      <c r="D22" s="5">
        <v>2</v>
      </c>
      <c r="E22" s="5">
        <v>3</v>
      </c>
      <c r="F22" s="5">
        <v>4</v>
      </c>
      <c r="G22" s="5">
        <v>5</v>
      </c>
      <c r="H22" s="5">
        <v>6</v>
      </c>
      <c r="I22" s="5">
        <v>7</v>
      </c>
      <c r="J22" s="5">
        <v>8</v>
      </c>
      <c r="K22" s="5">
        <v>9</v>
      </c>
      <c r="L22" s="8">
        <v>10</v>
      </c>
      <c r="M22" s="8">
        <v>11</v>
      </c>
      <c r="N22" s="8">
        <v>12</v>
      </c>
      <c r="O22" s="8">
        <v>13</v>
      </c>
      <c r="P22" s="8">
        <v>14</v>
      </c>
      <c r="Q22" s="8">
        <v>15</v>
      </c>
      <c r="R22" s="8">
        <v>16</v>
      </c>
      <c r="S22" s="8">
        <v>17</v>
      </c>
      <c r="T22" s="8">
        <v>18</v>
      </c>
      <c r="U22" s="8">
        <v>19</v>
      </c>
      <c r="V22" s="8">
        <v>20</v>
      </c>
      <c r="W22" s="8">
        <v>21</v>
      </c>
      <c r="X22" s="8">
        <v>22</v>
      </c>
      <c r="Y22" s="8">
        <v>23</v>
      </c>
      <c r="Z22" s="8">
        <v>24</v>
      </c>
      <c r="AA22" s="8">
        <v>25</v>
      </c>
      <c r="AB22" s="8">
        <v>26</v>
      </c>
      <c r="AC22" s="8">
        <v>27</v>
      </c>
      <c r="AD22" s="8">
        <v>28</v>
      </c>
      <c r="AE22" s="8">
        <v>29</v>
      </c>
      <c r="AF22" s="8">
        <v>30</v>
      </c>
      <c r="AG22" s="8">
        <v>31</v>
      </c>
      <c r="AH22" s="8">
        <v>32</v>
      </c>
      <c r="AI22" s="8">
        <v>33</v>
      </c>
      <c r="AJ22" s="8">
        <v>34</v>
      </c>
      <c r="AK22" s="8">
        <v>35</v>
      </c>
      <c r="AL22" s="8">
        <v>36</v>
      </c>
      <c r="AM22" s="8">
        <v>37</v>
      </c>
      <c r="AN22" s="8">
        <v>38</v>
      </c>
      <c r="AO22" s="8">
        <v>39</v>
      </c>
      <c r="AP22" s="8">
        <v>40</v>
      </c>
      <c r="AQ22" s="8">
        <v>41</v>
      </c>
      <c r="AR22" s="8">
        <v>42</v>
      </c>
      <c r="AS22" s="8">
        <v>43</v>
      </c>
      <c r="AT22" s="8">
        <v>44</v>
      </c>
      <c r="AU22" s="8">
        <v>45</v>
      </c>
      <c r="AV22" s="8">
        <v>46</v>
      </c>
      <c r="AW22" s="8">
        <v>47</v>
      </c>
      <c r="AX22" s="8">
        <v>48</v>
      </c>
      <c r="AY22" s="8">
        <v>49</v>
      </c>
      <c r="AZ22" s="8">
        <v>50</v>
      </c>
      <c r="BA22" s="8">
        <v>51</v>
      </c>
      <c r="BB22" s="8">
        <v>52</v>
      </c>
    </row>
    <row r="23" spans="1:54" s="2" customFormat="1" ht="45.75" customHeight="1">
      <c r="A23" s="75" t="s">
        <v>93</v>
      </c>
      <c r="B23" s="6" t="s">
        <v>95</v>
      </c>
      <c r="C23" s="7" t="s">
        <v>125</v>
      </c>
      <c r="D23" s="7" t="s">
        <v>125</v>
      </c>
      <c r="E23" s="7" t="s">
        <v>125</v>
      </c>
      <c r="F23" s="7" t="s">
        <v>125</v>
      </c>
      <c r="G23" s="7" t="s">
        <v>125</v>
      </c>
      <c r="H23" s="7" t="s">
        <v>125</v>
      </c>
      <c r="I23" s="7" t="s">
        <v>125</v>
      </c>
      <c r="J23" s="7" t="s">
        <v>125</v>
      </c>
      <c r="K23" s="7" t="s">
        <v>122</v>
      </c>
      <c r="L23" s="7" t="s">
        <v>122</v>
      </c>
      <c r="M23" s="7" t="s">
        <v>122</v>
      </c>
      <c r="N23" s="7" t="s">
        <v>122</v>
      </c>
      <c r="O23" s="7" t="s">
        <v>122</v>
      </c>
      <c r="P23" s="7" t="s">
        <v>122</v>
      </c>
      <c r="Q23" s="7" t="s">
        <v>122</v>
      </c>
      <c r="R23" s="7" t="s">
        <v>122</v>
      </c>
      <c r="S23" s="7" t="s">
        <v>122</v>
      </c>
      <c r="T23" s="7" t="s">
        <v>96</v>
      </c>
      <c r="U23" s="7" t="s">
        <v>96</v>
      </c>
      <c r="V23" s="7" t="s">
        <v>122</v>
      </c>
      <c r="W23" s="7" t="s">
        <v>122</v>
      </c>
      <c r="X23" s="7" t="s">
        <v>122</v>
      </c>
      <c r="Y23" s="7" t="s">
        <v>122</v>
      </c>
      <c r="Z23" s="7" t="s">
        <v>122</v>
      </c>
      <c r="AA23" s="7" t="s">
        <v>122</v>
      </c>
      <c r="AB23" s="7" t="s">
        <v>122</v>
      </c>
      <c r="AC23" s="7" t="s">
        <v>122</v>
      </c>
      <c r="AD23" s="7" t="s">
        <v>122</v>
      </c>
      <c r="AE23" s="7" t="s">
        <v>122</v>
      </c>
      <c r="AF23" s="7" t="s">
        <v>122</v>
      </c>
      <c r="AG23" s="7" t="s">
        <v>122</v>
      </c>
      <c r="AH23" s="7" t="s">
        <v>122</v>
      </c>
      <c r="AI23" s="7" t="s">
        <v>122</v>
      </c>
      <c r="AJ23" s="7" t="s">
        <v>122</v>
      </c>
      <c r="AK23" s="7" t="s">
        <v>123</v>
      </c>
      <c r="AL23" s="7" t="s">
        <v>123</v>
      </c>
      <c r="AM23" s="7" t="s">
        <v>123</v>
      </c>
      <c r="AN23" s="7" t="s">
        <v>124</v>
      </c>
      <c r="AO23" s="7" t="s">
        <v>123</v>
      </c>
      <c r="AP23" s="7" t="s">
        <v>123</v>
      </c>
      <c r="AQ23" s="7" t="s">
        <v>123</v>
      </c>
      <c r="AR23" s="7" t="s">
        <v>123</v>
      </c>
      <c r="AS23" s="7" t="s">
        <v>124</v>
      </c>
      <c r="AT23" s="7" t="s">
        <v>96</v>
      </c>
      <c r="AU23" s="7" t="s">
        <v>96</v>
      </c>
      <c r="AV23" s="7" t="s">
        <v>96</v>
      </c>
      <c r="AW23" s="7" t="s">
        <v>96</v>
      </c>
      <c r="AX23" s="7" t="s">
        <v>96</v>
      </c>
      <c r="AY23" s="7" t="s">
        <v>96</v>
      </c>
      <c r="AZ23" s="7" t="s">
        <v>96</v>
      </c>
      <c r="BA23" s="7" t="s">
        <v>96</v>
      </c>
      <c r="BB23" s="7" t="s">
        <v>96</v>
      </c>
    </row>
    <row r="24" spans="1:54" s="2" customFormat="1" ht="47.25" customHeight="1">
      <c r="A24" s="76"/>
      <c r="B24" s="6" t="s">
        <v>93</v>
      </c>
      <c r="C24" s="7" t="s">
        <v>125</v>
      </c>
      <c r="D24" s="7" t="s">
        <v>122</v>
      </c>
      <c r="E24" s="7" t="s">
        <v>122</v>
      </c>
      <c r="F24" s="7" t="s">
        <v>122</v>
      </c>
      <c r="G24" s="7" t="s">
        <v>122</v>
      </c>
      <c r="H24" s="7" t="s">
        <v>122</v>
      </c>
      <c r="I24" s="7" t="s">
        <v>122</v>
      </c>
      <c r="J24" s="7" t="s">
        <v>122</v>
      </c>
      <c r="K24" s="7" t="s">
        <v>122</v>
      </c>
      <c r="L24" s="7" t="s">
        <v>122</v>
      </c>
      <c r="M24" s="7" t="s">
        <v>122</v>
      </c>
      <c r="N24" s="7" t="s">
        <v>122</v>
      </c>
      <c r="O24" s="7" t="s">
        <v>122</v>
      </c>
      <c r="P24" s="7" t="s">
        <v>122</v>
      </c>
      <c r="Q24" s="7" t="s">
        <v>122</v>
      </c>
      <c r="R24" s="7" t="s">
        <v>122</v>
      </c>
      <c r="S24" s="7" t="s">
        <v>122</v>
      </c>
      <c r="T24" s="7" t="s">
        <v>96</v>
      </c>
      <c r="U24" s="7" t="s">
        <v>96</v>
      </c>
      <c r="V24" s="7" t="s">
        <v>122</v>
      </c>
      <c r="W24" s="7" t="s">
        <v>122</v>
      </c>
      <c r="X24" s="7" t="s">
        <v>122</v>
      </c>
      <c r="Y24" s="7" t="s">
        <v>122</v>
      </c>
      <c r="Z24" s="7" t="s">
        <v>122</v>
      </c>
      <c r="AA24" s="7" t="s">
        <v>122</v>
      </c>
      <c r="AB24" s="7" t="s">
        <v>122</v>
      </c>
      <c r="AC24" s="7" t="s">
        <v>122</v>
      </c>
      <c r="AD24" s="7" t="s">
        <v>122</v>
      </c>
      <c r="AE24" s="7" t="s">
        <v>122</v>
      </c>
      <c r="AF24" s="7" t="s">
        <v>122</v>
      </c>
      <c r="AG24" s="7" t="s">
        <v>122</v>
      </c>
      <c r="AH24" s="7" t="s">
        <v>122</v>
      </c>
      <c r="AI24" s="7" t="s">
        <v>122</v>
      </c>
      <c r="AJ24" s="7" t="s">
        <v>122</v>
      </c>
      <c r="AK24" s="7" t="s">
        <v>122</v>
      </c>
      <c r="AL24" s="7" t="s">
        <v>122</v>
      </c>
      <c r="AM24" s="7" t="s">
        <v>122</v>
      </c>
      <c r="AN24" s="7" t="s">
        <v>122</v>
      </c>
      <c r="AO24" s="7" t="s">
        <v>122</v>
      </c>
      <c r="AP24" s="7" t="s">
        <v>122</v>
      </c>
      <c r="AQ24" s="7" t="s">
        <v>122</v>
      </c>
      <c r="AR24" s="7" t="s">
        <v>122</v>
      </c>
      <c r="AS24" s="7" t="s">
        <v>122</v>
      </c>
      <c r="AT24" s="7" t="s">
        <v>96</v>
      </c>
      <c r="AU24" s="7" t="s">
        <v>96</v>
      </c>
      <c r="AV24" s="7" t="s">
        <v>96</v>
      </c>
      <c r="AW24" s="7" t="s">
        <v>96</v>
      </c>
      <c r="AX24" s="7" t="s">
        <v>96</v>
      </c>
      <c r="AY24" s="7" t="s">
        <v>96</v>
      </c>
      <c r="AZ24" s="7" t="s">
        <v>96</v>
      </c>
      <c r="BA24" s="7" t="s">
        <v>96</v>
      </c>
      <c r="BB24" s="7" t="s">
        <v>96</v>
      </c>
    </row>
    <row r="25" spans="1:54" s="2" customFormat="1" ht="47.25" customHeight="1">
      <c r="A25" s="76"/>
      <c r="B25" s="6" t="s">
        <v>94</v>
      </c>
      <c r="C25" s="7" t="s">
        <v>125</v>
      </c>
      <c r="D25" s="7" t="s">
        <v>125</v>
      </c>
      <c r="E25" s="7" t="s">
        <v>125</v>
      </c>
      <c r="F25" s="7" t="s">
        <v>125</v>
      </c>
      <c r="G25" s="7" t="s">
        <v>125</v>
      </c>
      <c r="H25" s="7" t="s">
        <v>125</v>
      </c>
      <c r="I25" s="7" t="s">
        <v>125</v>
      </c>
      <c r="J25" s="7" t="s">
        <v>122</v>
      </c>
      <c r="K25" s="7" t="s">
        <v>122</v>
      </c>
      <c r="L25" s="7" t="s">
        <v>122</v>
      </c>
      <c r="M25" s="7" t="s">
        <v>122</v>
      </c>
      <c r="N25" s="7" t="s">
        <v>122</v>
      </c>
      <c r="O25" s="7" t="s">
        <v>122</v>
      </c>
      <c r="P25" s="7" t="s">
        <v>125</v>
      </c>
      <c r="Q25" s="7" t="s">
        <v>125</v>
      </c>
      <c r="R25" s="7" t="s">
        <v>125</v>
      </c>
      <c r="S25" s="7" t="s">
        <v>125</v>
      </c>
      <c r="T25" s="7" t="s">
        <v>96</v>
      </c>
      <c r="U25" s="7" t="s">
        <v>96</v>
      </c>
      <c r="V25" s="7" t="s">
        <v>122</v>
      </c>
      <c r="W25" s="7" t="s">
        <v>122</v>
      </c>
      <c r="X25" s="7" t="s">
        <v>122</v>
      </c>
      <c r="Y25" s="7" t="s">
        <v>122</v>
      </c>
      <c r="Z25" s="7" t="s">
        <v>122</v>
      </c>
      <c r="AA25" s="7" t="s">
        <v>122</v>
      </c>
      <c r="AB25" s="7" t="s">
        <v>122</v>
      </c>
      <c r="AC25" s="7" t="s">
        <v>122</v>
      </c>
      <c r="AD25" s="7" t="s">
        <v>122</v>
      </c>
      <c r="AE25" s="7" t="s">
        <v>122</v>
      </c>
      <c r="AF25" s="7" t="s">
        <v>122</v>
      </c>
      <c r="AG25" s="12" t="s">
        <v>123</v>
      </c>
      <c r="AH25" s="12" t="s">
        <v>123</v>
      </c>
      <c r="AI25" s="12" t="s">
        <v>123</v>
      </c>
      <c r="AJ25" s="12" t="s">
        <v>123</v>
      </c>
      <c r="AK25" s="12" t="s">
        <v>123</v>
      </c>
      <c r="AL25" s="12" t="s">
        <v>123</v>
      </c>
      <c r="AM25" s="12" t="s">
        <v>123</v>
      </c>
      <c r="AN25" s="12" t="s">
        <v>123</v>
      </c>
      <c r="AO25" s="12" t="s">
        <v>126</v>
      </c>
      <c r="AP25" s="7" t="s">
        <v>123</v>
      </c>
      <c r="AQ25" s="7" t="s">
        <v>123</v>
      </c>
      <c r="AR25" s="7" t="s">
        <v>123</v>
      </c>
      <c r="AS25" s="7" t="s">
        <v>127</v>
      </c>
      <c r="AT25" s="7"/>
      <c r="AU25" s="7"/>
      <c r="AV25" s="7"/>
      <c r="AW25" s="7"/>
      <c r="AX25" s="7"/>
      <c r="AY25" s="7"/>
      <c r="AZ25" s="7"/>
      <c r="BA25" s="7"/>
      <c r="BB25" s="7"/>
    </row>
    <row r="26" spans="1:54" s="2" customFormat="1" ht="15">
      <c r="A26" s="105" t="s">
        <v>97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</row>
    <row r="27" spans="1:54" s="2" customFormat="1" ht="15">
      <c r="A27" s="106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</row>
    <row r="28" spans="1:54">
      <c r="A28" s="107" t="s">
        <v>98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</row>
    <row r="29" spans="1:54" ht="14.25" customHeight="1">
      <c r="A29" s="79" t="s">
        <v>99</v>
      </c>
      <c r="B29" s="80"/>
      <c r="C29" s="81"/>
      <c r="D29" s="79" t="s">
        <v>100</v>
      </c>
      <c r="E29" s="80"/>
      <c r="F29" s="81"/>
      <c r="G29" s="66" t="s">
        <v>101</v>
      </c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8"/>
      <c r="S29" s="66" t="s">
        <v>102</v>
      </c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8"/>
      <c r="AK29" s="93" t="s">
        <v>108</v>
      </c>
      <c r="AL29" s="117"/>
      <c r="AM29" s="117"/>
      <c r="AN29" s="117"/>
      <c r="AO29" s="117"/>
      <c r="AP29" s="118"/>
      <c r="AQ29" s="108" t="s">
        <v>109</v>
      </c>
      <c r="AR29" s="109"/>
      <c r="AS29" s="110"/>
      <c r="AT29" s="108" t="s">
        <v>110</v>
      </c>
      <c r="AU29" s="109"/>
      <c r="AV29" s="110"/>
      <c r="AW29" s="79" t="s">
        <v>128</v>
      </c>
      <c r="AX29" s="80"/>
      <c r="AY29" s="81"/>
      <c r="AZ29" s="79" t="s">
        <v>111</v>
      </c>
      <c r="BA29" s="80"/>
      <c r="BB29" s="81"/>
    </row>
    <row r="30" spans="1:54">
      <c r="A30" s="82"/>
      <c r="B30" s="83"/>
      <c r="C30" s="84"/>
      <c r="D30" s="82"/>
      <c r="E30" s="83"/>
      <c r="F30" s="84"/>
      <c r="G30" s="93" t="s">
        <v>103</v>
      </c>
      <c r="H30" s="94"/>
      <c r="I30" s="94"/>
      <c r="J30" s="94"/>
      <c r="K30" s="94"/>
      <c r="L30" s="95"/>
      <c r="M30" s="93" t="s">
        <v>104</v>
      </c>
      <c r="N30" s="94"/>
      <c r="O30" s="94"/>
      <c r="P30" s="94"/>
      <c r="Q30" s="94"/>
      <c r="R30" s="95"/>
      <c r="S30" s="93" t="s">
        <v>105</v>
      </c>
      <c r="T30" s="94"/>
      <c r="U30" s="94"/>
      <c r="V30" s="94"/>
      <c r="W30" s="94"/>
      <c r="X30" s="95"/>
      <c r="Y30" s="93" t="s">
        <v>106</v>
      </c>
      <c r="Z30" s="94"/>
      <c r="AA30" s="94"/>
      <c r="AB30" s="94"/>
      <c r="AC30" s="94"/>
      <c r="AD30" s="95"/>
      <c r="AE30" s="93" t="s">
        <v>107</v>
      </c>
      <c r="AF30" s="94"/>
      <c r="AG30" s="94"/>
      <c r="AH30" s="94"/>
      <c r="AI30" s="94"/>
      <c r="AJ30" s="95"/>
      <c r="AK30" s="119"/>
      <c r="AL30" s="120"/>
      <c r="AM30" s="120"/>
      <c r="AN30" s="120"/>
      <c r="AO30" s="120"/>
      <c r="AP30" s="121"/>
      <c r="AQ30" s="111"/>
      <c r="AR30" s="112"/>
      <c r="AS30" s="113"/>
      <c r="AT30" s="111"/>
      <c r="AU30" s="112"/>
      <c r="AV30" s="113"/>
      <c r="AW30" s="82"/>
      <c r="AX30" s="83"/>
      <c r="AY30" s="84"/>
      <c r="AZ30" s="82"/>
      <c r="BA30" s="83"/>
      <c r="BB30" s="84"/>
    </row>
    <row r="31" spans="1:54">
      <c r="A31" s="82"/>
      <c r="B31" s="83"/>
      <c r="C31" s="84"/>
      <c r="D31" s="82"/>
      <c r="E31" s="83"/>
      <c r="F31" s="84"/>
      <c r="G31" s="96"/>
      <c r="H31" s="97"/>
      <c r="I31" s="97"/>
      <c r="J31" s="97"/>
      <c r="K31" s="97"/>
      <c r="L31" s="98"/>
      <c r="M31" s="96"/>
      <c r="N31" s="97"/>
      <c r="O31" s="97"/>
      <c r="P31" s="97"/>
      <c r="Q31" s="97"/>
      <c r="R31" s="98"/>
      <c r="S31" s="96"/>
      <c r="T31" s="97"/>
      <c r="U31" s="97"/>
      <c r="V31" s="97"/>
      <c r="W31" s="97"/>
      <c r="X31" s="98"/>
      <c r="Y31" s="96"/>
      <c r="Z31" s="97"/>
      <c r="AA31" s="97"/>
      <c r="AB31" s="97"/>
      <c r="AC31" s="97"/>
      <c r="AD31" s="98"/>
      <c r="AE31" s="96"/>
      <c r="AF31" s="97"/>
      <c r="AG31" s="97"/>
      <c r="AH31" s="97"/>
      <c r="AI31" s="97"/>
      <c r="AJ31" s="98"/>
      <c r="AK31" s="119"/>
      <c r="AL31" s="120"/>
      <c r="AM31" s="120"/>
      <c r="AN31" s="120"/>
      <c r="AO31" s="120"/>
      <c r="AP31" s="121"/>
      <c r="AQ31" s="111"/>
      <c r="AR31" s="112"/>
      <c r="AS31" s="113"/>
      <c r="AT31" s="111"/>
      <c r="AU31" s="112"/>
      <c r="AV31" s="113"/>
      <c r="AW31" s="82"/>
      <c r="AX31" s="83"/>
      <c r="AY31" s="84"/>
      <c r="AZ31" s="82"/>
      <c r="BA31" s="83"/>
      <c r="BB31" s="84"/>
    </row>
    <row r="32" spans="1:54" ht="31.5" customHeight="1">
      <c r="A32" s="82"/>
      <c r="B32" s="83"/>
      <c r="C32" s="84"/>
      <c r="D32" s="82"/>
      <c r="E32" s="83"/>
      <c r="F32" s="84"/>
      <c r="G32" s="99"/>
      <c r="H32" s="100"/>
      <c r="I32" s="100"/>
      <c r="J32" s="100"/>
      <c r="K32" s="100"/>
      <c r="L32" s="101"/>
      <c r="M32" s="99"/>
      <c r="N32" s="100"/>
      <c r="O32" s="100"/>
      <c r="P32" s="100"/>
      <c r="Q32" s="100"/>
      <c r="R32" s="101"/>
      <c r="S32" s="99"/>
      <c r="T32" s="100"/>
      <c r="U32" s="100"/>
      <c r="V32" s="100"/>
      <c r="W32" s="100"/>
      <c r="X32" s="101"/>
      <c r="Y32" s="99"/>
      <c r="Z32" s="100"/>
      <c r="AA32" s="100"/>
      <c r="AB32" s="100"/>
      <c r="AC32" s="100"/>
      <c r="AD32" s="101"/>
      <c r="AE32" s="99"/>
      <c r="AF32" s="100"/>
      <c r="AG32" s="100"/>
      <c r="AH32" s="100"/>
      <c r="AI32" s="100"/>
      <c r="AJ32" s="101"/>
      <c r="AK32" s="122"/>
      <c r="AL32" s="123"/>
      <c r="AM32" s="123"/>
      <c r="AN32" s="123"/>
      <c r="AO32" s="123"/>
      <c r="AP32" s="124"/>
      <c r="AQ32" s="114"/>
      <c r="AR32" s="115"/>
      <c r="AS32" s="116"/>
      <c r="AT32" s="114"/>
      <c r="AU32" s="115"/>
      <c r="AV32" s="116"/>
      <c r="AW32" s="85"/>
      <c r="AX32" s="86"/>
      <c r="AY32" s="87"/>
      <c r="AZ32" s="85"/>
      <c r="BA32" s="86"/>
      <c r="BB32" s="87"/>
    </row>
    <row r="33" spans="1:54" ht="12" customHeight="1">
      <c r="A33" s="85"/>
      <c r="B33" s="86"/>
      <c r="C33" s="87"/>
      <c r="D33" s="85"/>
      <c r="E33" s="86"/>
      <c r="F33" s="87"/>
      <c r="G33" s="66" t="s">
        <v>112</v>
      </c>
      <c r="H33" s="67"/>
      <c r="I33" s="68"/>
      <c r="J33" s="66" t="s">
        <v>113</v>
      </c>
      <c r="K33" s="67"/>
      <c r="L33" s="68"/>
      <c r="M33" s="66" t="s">
        <v>112</v>
      </c>
      <c r="N33" s="67"/>
      <c r="O33" s="68"/>
      <c r="P33" s="66" t="s">
        <v>113</v>
      </c>
      <c r="Q33" s="67"/>
      <c r="R33" s="68"/>
      <c r="S33" s="66" t="s">
        <v>112</v>
      </c>
      <c r="T33" s="67"/>
      <c r="U33" s="68"/>
      <c r="V33" s="66" t="s">
        <v>113</v>
      </c>
      <c r="W33" s="67"/>
      <c r="X33" s="68"/>
      <c r="Y33" s="66" t="s">
        <v>112</v>
      </c>
      <c r="Z33" s="67"/>
      <c r="AA33" s="68"/>
      <c r="AB33" s="66" t="s">
        <v>113</v>
      </c>
      <c r="AC33" s="67"/>
      <c r="AD33" s="68"/>
      <c r="AE33" s="66" t="s">
        <v>112</v>
      </c>
      <c r="AF33" s="67"/>
      <c r="AG33" s="68"/>
      <c r="AH33" s="66" t="s">
        <v>113</v>
      </c>
      <c r="AI33" s="67"/>
      <c r="AJ33" s="68"/>
      <c r="AK33" s="66" t="s">
        <v>112</v>
      </c>
      <c r="AL33" s="67"/>
      <c r="AM33" s="68"/>
      <c r="AN33" s="66" t="s">
        <v>113</v>
      </c>
      <c r="AO33" s="67"/>
      <c r="AP33" s="68"/>
      <c r="AQ33" s="66" t="s">
        <v>112</v>
      </c>
      <c r="AR33" s="67"/>
      <c r="AS33" s="68"/>
      <c r="AT33" s="66" t="s">
        <v>112</v>
      </c>
      <c r="AU33" s="67"/>
      <c r="AV33" s="68"/>
      <c r="AW33" s="66" t="s">
        <v>112</v>
      </c>
      <c r="AX33" s="67"/>
      <c r="AY33" s="68"/>
      <c r="AZ33" s="66" t="s">
        <v>112</v>
      </c>
      <c r="BA33" s="67"/>
      <c r="BB33" s="68"/>
    </row>
    <row r="34" spans="1:54" ht="15" customHeight="1">
      <c r="A34" s="88" t="s">
        <v>93</v>
      </c>
      <c r="B34" s="89"/>
      <c r="C34" s="89"/>
      <c r="D34" s="90">
        <v>1</v>
      </c>
      <c r="E34" s="91"/>
      <c r="F34" s="92"/>
      <c r="G34" s="102">
        <v>18</v>
      </c>
      <c r="H34" s="103"/>
      <c r="I34" s="104"/>
      <c r="J34" s="102">
        <v>34</v>
      </c>
      <c r="K34" s="103"/>
      <c r="L34" s="104"/>
      <c r="M34" s="102">
        <v>32</v>
      </c>
      <c r="N34" s="103"/>
      <c r="O34" s="104"/>
      <c r="P34" s="102">
        <v>335</v>
      </c>
      <c r="Q34" s="103"/>
      <c r="R34" s="104"/>
      <c r="S34" s="102">
        <v>24</v>
      </c>
      <c r="T34" s="103"/>
      <c r="U34" s="104"/>
      <c r="V34" s="102">
        <v>228</v>
      </c>
      <c r="W34" s="103"/>
      <c r="X34" s="104"/>
      <c r="Y34" s="102" t="s">
        <v>132</v>
      </c>
      <c r="Z34" s="103"/>
      <c r="AA34" s="104"/>
      <c r="AB34" s="102" t="s">
        <v>132</v>
      </c>
      <c r="AC34" s="103"/>
      <c r="AD34" s="104"/>
      <c r="AE34" s="102">
        <v>8</v>
      </c>
      <c r="AF34" s="103"/>
      <c r="AG34" s="104"/>
      <c r="AH34" s="102">
        <v>266</v>
      </c>
      <c r="AI34" s="103"/>
      <c r="AJ34" s="104"/>
      <c r="AK34" s="102">
        <v>2</v>
      </c>
      <c r="AL34" s="103"/>
      <c r="AM34" s="104"/>
      <c r="AN34" s="102">
        <v>14</v>
      </c>
      <c r="AO34" s="103"/>
      <c r="AP34" s="104"/>
      <c r="AQ34" s="102">
        <v>1</v>
      </c>
      <c r="AR34" s="103"/>
      <c r="AS34" s="104"/>
      <c r="AT34" s="102">
        <v>11</v>
      </c>
      <c r="AU34" s="103"/>
      <c r="AV34" s="104"/>
      <c r="AW34" s="102">
        <v>40</v>
      </c>
      <c r="AX34" s="103"/>
      <c r="AY34" s="104"/>
      <c r="AZ34" s="102">
        <v>52</v>
      </c>
      <c r="BA34" s="103"/>
      <c r="BB34" s="104"/>
    </row>
    <row r="35" spans="1:54" ht="15" customHeight="1">
      <c r="A35" s="89"/>
      <c r="B35" s="89"/>
      <c r="C35" s="89"/>
      <c r="D35" s="90">
        <v>2</v>
      </c>
      <c r="E35" s="91"/>
      <c r="F35" s="92"/>
      <c r="G35" s="102" t="s">
        <v>132</v>
      </c>
      <c r="H35" s="103"/>
      <c r="I35" s="104"/>
      <c r="J35" s="102" t="s">
        <v>132</v>
      </c>
      <c r="K35" s="103"/>
      <c r="L35" s="104"/>
      <c r="M35" s="102">
        <v>40</v>
      </c>
      <c r="N35" s="103"/>
      <c r="O35" s="104"/>
      <c r="P35" s="102">
        <v>330</v>
      </c>
      <c r="Q35" s="103"/>
      <c r="R35" s="104"/>
      <c r="S35" s="102">
        <v>39</v>
      </c>
      <c r="T35" s="103"/>
      <c r="U35" s="104"/>
      <c r="V35" s="102">
        <v>276</v>
      </c>
      <c r="W35" s="103"/>
      <c r="X35" s="104"/>
      <c r="Y35" s="102" t="s">
        <v>132</v>
      </c>
      <c r="Z35" s="103"/>
      <c r="AA35" s="104"/>
      <c r="AB35" s="102" t="s">
        <v>132</v>
      </c>
      <c r="AC35" s="103"/>
      <c r="AD35" s="104"/>
      <c r="AE35" s="102" t="s">
        <v>132</v>
      </c>
      <c r="AF35" s="103"/>
      <c r="AG35" s="104"/>
      <c r="AH35" s="102" t="s">
        <v>132</v>
      </c>
      <c r="AI35" s="103"/>
      <c r="AJ35" s="104"/>
      <c r="AK35" s="102" t="s">
        <v>132</v>
      </c>
      <c r="AL35" s="103"/>
      <c r="AM35" s="104"/>
      <c r="AN35" s="102" t="s">
        <v>132</v>
      </c>
      <c r="AO35" s="103"/>
      <c r="AP35" s="104"/>
      <c r="AQ35" s="102">
        <v>1</v>
      </c>
      <c r="AR35" s="103"/>
      <c r="AS35" s="104"/>
      <c r="AT35" s="102">
        <v>11</v>
      </c>
      <c r="AU35" s="103"/>
      <c r="AV35" s="104"/>
      <c r="AW35" s="102">
        <v>40</v>
      </c>
      <c r="AX35" s="103"/>
      <c r="AY35" s="104"/>
      <c r="AZ35" s="102">
        <v>52</v>
      </c>
      <c r="BA35" s="103"/>
      <c r="BB35" s="104"/>
    </row>
    <row r="36" spans="1:54" ht="15" customHeight="1">
      <c r="A36" s="89"/>
      <c r="B36" s="89"/>
      <c r="C36" s="89"/>
      <c r="D36" s="90">
        <v>3</v>
      </c>
      <c r="E36" s="91"/>
      <c r="F36" s="92"/>
      <c r="G36" s="90">
        <v>9</v>
      </c>
      <c r="H36" s="91"/>
      <c r="I36" s="92"/>
      <c r="J36" s="90">
        <v>9</v>
      </c>
      <c r="K36" s="91"/>
      <c r="L36" s="92"/>
      <c r="M36" s="90">
        <v>20</v>
      </c>
      <c r="N36" s="91"/>
      <c r="O36" s="92"/>
      <c r="P36" s="90">
        <v>88</v>
      </c>
      <c r="Q36" s="91"/>
      <c r="R36" s="92"/>
      <c r="S36" s="90">
        <v>17</v>
      </c>
      <c r="T36" s="91"/>
      <c r="U36" s="92"/>
      <c r="V36" s="90">
        <v>114</v>
      </c>
      <c r="W36" s="91"/>
      <c r="X36" s="92"/>
      <c r="Y36" s="90" t="s">
        <v>132</v>
      </c>
      <c r="Z36" s="91"/>
      <c r="AA36" s="92"/>
      <c r="AB36" s="90" t="s">
        <v>132</v>
      </c>
      <c r="AC36" s="91"/>
      <c r="AD36" s="92"/>
      <c r="AE36" s="90">
        <v>11</v>
      </c>
      <c r="AF36" s="91"/>
      <c r="AG36" s="92"/>
      <c r="AH36" s="90">
        <v>378</v>
      </c>
      <c r="AI36" s="91"/>
      <c r="AJ36" s="92"/>
      <c r="AK36" s="90">
        <v>2</v>
      </c>
      <c r="AL36" s="91"/>
      <c r="AM36" s="92"/>
      <c r="AN36" s="90">
        <v>42</v>
      </c>
      <c r="AO36" s="91"/>
      <c r="AP36" s="92"/>
      <c r="AQ36" s="90">
        <v>1</v>
      </c>
      <c r="AR36" s="91"/>
      <c r="AS36" s="92"/>
      <c r="AT36" s="90">
        <v>2</v>
      </c>
      <c r="AU36" s="91"/>
      <c r="AV36" s="92"/>
      <c r="AW36" s="90">
        <v>40</v>
      </c>
      <c r="AX36" s="91"/>
      <c r="AY36" s="92"/>
      <c r="AZ36" s="90">
        <v>43</v>
      </c>
      <c r="BA36" s="91"/>
      <c r="BB36" s="92"/>
    </row>
    <row r="37" spans="1:54" ht="15" customHeight="1">
      <c r="A37" s="69" t="s">
        <v>114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</row>
    <row r="38" spans="1:54" ht="24" customHeight="1">
      <c r="J38" s="70" t="s">
        <v>99</v>
      </c>
      <c r="K38" s="71"/>
      <c r="L38" s="71"/>
      <c r="M38" s="72"/>
      <c r="N38" s="66" t="s">
        <v>92</v>
      </c>
      <c r="O38" s="67"/>
      <c r="P38" s="68"/>
      <c r="Q38" s="66" t="s">
        <v>115</v>
      </c>
      <c r="R38" s="67"/>
      <c r="S38" s="67"/>
      <c r="T38" s="68"/>
      <c r="U38" s="66" t="s">
        <v>116</v>
      </c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8"/>
      <c r="AL38" s="66" t="s">
        <v>117</v>
      </c>
      <c r="AM38" s="67"/>
      <c r="AN38" s="67"/>
      <c r="AO38" s="67"/>
      <c r="AP38" s="67"/>
      <c r="AQ38" s="67"/>
      <c r="AR38" s="68"/>
    </row>
    <row r="39" spans="1:54" ht="12" customHeight="1">
      <c r="J39" s="77" t="s">
        <v>93</v>
      </c>
      <c r="K39" s="78"/>
      <c r="L39" s="78"/>
      <c r="M39" s="78"/>
      <c r="N39" s="66">
        <v>1</v>
      </c>
      <c r="O39" s="67"/>
      <c r="P39" s="68"/>
      <c r="Q39" s="66">
        <v>6111</v>
      </c>
      <c r="R39" s="67"/>
      <c r="S39" s="67"/>
      <c r="T39" s="68"/>
      <c r="U39" s="66" t="s">
        <v>164</v>
      </c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8"/>
      <c r="AL39" s="66" t="s">
        <v>165</v>
      </c>
      <c r="AM39" s="67"/>
      <c r="AN39" s="67"/>
      <c r="AO39" s="67"/>
      <c r="AP39" s="67"/>
      <c r="AQ39" s="67"/>
      <c r="AR39" s="68"/>
    </row>
    <row r="40" spans="1:54" ht="12" customHeight="1">
      <c r="J40" s="78"/>
      <c r="K40" s="78"/>
      <c r="L40" s="78"/>
      <c r="M40" s="78"/>
      <c r="N40" s="66">
        <v>2</v>
      </c>
      <c r="O40" s="67"/>
      <c r="P40" s="68"/>
      <c r="Q40" s="66"/>
      <c r="R40" s="67"/>
      <c r="S40" s="67"/>
      <c r="T40" s="68"/>
      <c r="U40" s="66" t="s">
        <v>118</v>
      </c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8"/>
      <c r="AL40" s="66" t="s">
        <v>132</v>
      </c>
      <c r="AM40" s="67"/>
      <c r="AN40" s="67"/>
      <c r="AO40" s="67"/>
      <c r="AP40" s="67"/>
      <c r="AQ40" s="67"/>
      <c r="AR40" s="68"/>
    </row>
    <row r="41" spans="1:54" ht="12.75" customHeight="1">
      <c r="J41" s="78"/>
      <c r="K41" s="78"/>
      <c r="L41" s="78"/>
      <c r="M41" s="78"/>
      <c r="N41" s="66">
        <v>3</v>
      </c>
      <c r="O41" s="67"/>
      <c r="P41" s="68"/>
      <c r="Q41" s="66">
        <v>5122</v>
      </c>
      <c r="R41" s="67"/>
      <c r="S41" s="67"/>
      <c r="T41" s="68"/>
      <c r="U41" s="66" t="s">
        <v>118</v>
      </c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8"/>
      <c r="AL41" s="66" t="s">
        <v>119</v>
      </c>
      <c r="AM41" s="67"/>
      <c r="AN41" s="67"/>
      <c r="AO41" s="67"/>
      <c r="AP41" s="67"/>
      <c r="AQ41" s="67"/>
      <c r="AR41" s="68"/>
    </row>
    <row r="42" spans="1:54" ht="16.5" customHeight="1">
      <c r="A42" s="59" t="s">
        <v>120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</row>
    <row r="43" spans="1:54" ht="39" customHeight="1">
      <c r="A43" s="60" t="s">
        <v>183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</row>
    <row r="44" spans="1:54" ht="14.25" customHeight="1">
      <c r="A44" s="60" t="s">
        <v>141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</row>
    <row r="45" spans="1:54" ht="28.5" customHeight="1">
      <c r="A45" s="63" t="s">
        <v>186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</row>
    <row r="46" spans="1:54" ht="28.5" customHeight="1">
      <c r="A46" s="73" t="s">
        <v>184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</row>
    <row r="47" spans="1:54" ht="25.5" customHeight="1">
      <c r="A47" s="61" t="s">
        <v>185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</row>
    <row r="48" spans="1:54" ht="16.5" customHeight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</row>
    <row r="52" spans="26:26">
      <c r="Z52" s="54"/>
    </row>
  </sheetData>
  <mergeCells count="136">
    <mergeCell ref="A11:BB11"/>
    <mergeCell ref="A12:BB12"/>
    <mergeCell ref="A13:BB13"/>
    <mergeCell ref="A14:BB14"/>
    <mergeCell ref="A15:BB15"/>
    <mergeCell ref="A16:BB16"/>
    <mergeCell ref="A9:BB9"/>
    <mergeCell ref="A10:BB10"/>
    <mergeCell ref="A17:BB17"/>
    <mergeCell ref="A18:BB18"/>
    <mergeCell ref="A19:BB19"/>
    <mergeCell ref="A20:BB20"/>
    <mergeCell ref="AT21:AX21"/>
    <mergeCell ref="AY21:BB21"/>
    <mergeCell ref="C21:G21"/>
    <mergeCell ref="H21:K21"/>
    <mergeCell ref="L21:O21"/>
    <mergeCell ref="A21:B21"/>
    <mergeCell ref="AP21:AS21"/>
    <mergeCell ref="AK21:AO21"/>
    <mergeCell ref="T21:W21"/>
    <mergeCell ref="X21:AA21"/>
    <mergeCell ref="AB21:AF21"/>
    <mergeCell ref="AG21:AJ21"/>
    <mergeCell ref="P21:S21"/>
    <mergeCell ref="A26:BB27"/>
    <mergeCell ref="A28:BB28"/>
    <mergeCell ref="G34:I34"/>
    <mergeCell ref="J34:L34"/>
    <mergeCell ref="M34:O34"/>
    <mergeCell ref="AW34:AY34"/>
    <mergeCell ref="AZ34:BB34"/>
    <mergeCell ref="AZ33:BB33"/>
    <mergeCell ref="G33:I33"/>
    <mergeCell ref="J33:L33"/>
    <mergeCell ref="M33:O33"/>
    <mergeCell ref="P33:R33"/>
    <mergeCell ref="S33:U33"/>
    <mergeCell ref="AT33:AV33"/>
    <mergeCell ref="AW33:AY33"/>
    <mergeCell ref="S29:AJ29"/>
    <mergeCell ref="AQ33:AS33"/>
    <mergeCell ref="D29:F33"/>
    <mergeCell ref="AZ29:BB32"/>
    <mergeCell ref="AQ29:AS32"/>
    <mergeCell ref="AT29:AV32"/>
    <mergeCell ref="AW29:AY32"/>
    <mergeCell ref="AK29:AP32"/>
    <mergeCell ref="V33:X33"/>
    <mergeCell ref="AT34:AV34"/>
    <mergeCell ref="AQ36:AS36"/>
    <mergeCell ref="AT36:AV36"/>
    <mergeCell ref="AW36:AY36"/>
    <mergeCell ref="AZ36:BB36"/>
    <mergeCell ref="V35:X35"/>
    <mergeCell ref="Y34:AA34"/>
    <mergeCell ref="AT35:AV35"/>
    <mergeCell ref="AW35:AY35"/>
    <mergeCell ref="AQ34:AS34"/>
    <mergeCell ref="AB34:AD34"/>
    <mergeCell ref="AE34:AG34"/>
    <mergeCell ref="M36:O36"/>
    <mergeCell ref="P36:R36"/>
    <mergeCell ref="S36:U36"/>
    <mergeCell ref="V36:X36"/>
    <mergeCell ref="Y35:AA35"/>
    <mergeCell ref="AB35:AD35"/>
    <mergeCell ref="AE35:AG35"/>
    <mergeCell ref="AZ35:BB35"/>
    <mergeCell ref="AH35:AJ35"/>
    <mergeCell ref="AK35:AM35"/>
    <mergeCell ref="AN35:AP35"/>
    <mergeCell ref="Y36:AA36"/>
    <mergeCell ref="AB36:AD36"/>
    <mergeCell ref="AE36:AG36"/>
    <mergeCell ref="AH36:AJ36"/>
    <mergeCell ref="AK36:AM36"/>
    <mergeCell ref="AN36:AP36"/>
    <mergeCell ref="AQ35:AS35"/>
    <mergeCell ref="G29:R29"/>
    <mergeCell ref="AN33:AP33"/>
    <mergeCell ref="G35:I35"/>
    <mergeCell ref="J35:L35"/>
    <mergeCell ref="M35:O35"/>
    <mergeCell ref="P35:R35"/>
    <mergeCell ref="S35:U35"/>
    <mergeCell ref="P34:R34"/>
    <mergeCell ref="S34:U34"/>
    <mergeCell ref="AH34:AJ34"/>
    <mergeCell ref="AK34:AM34"/>
    <mergeCell ref="AN34:AP34"/>
    <mergeCell ref="Y33:AA33"/>
    <mergeCell ref="AB33:AD33"/>
    <mergeCell ref="AE33:AG33"/>
    <mergeCell ref="AH33:AJ33"/>
    <mergeCell ref="AK33:AM33"/>
    <mergeCell ref="AE30:AJ32"/>
    <mergeCell ref="V34:X34"/>
    <mergeCell ref="A23:A25"/>
    <mergeCell ref="J39:M41"/>
    <mergeCell ref="N41:P41"/>
    <mergeCell ref="Q41:T41"/>
    <mergeCell ref="U41:AK41"/>
    <mergeCell ref="AL41:AR41"/>
    <mergeCell ref="N39:P39"/>
    <mergeCell ref="Q39:T39"/>
    <mergeCell ref="U39:AK39"/>
    <mergeCell ref="AL39:AR39"/>
    <mergeCell ref="N40:P40"/>
    <mergeCell ref="A29:C33"/>
    <mergeCell ref="A34:C36"/>
    <mergeCell ref="D34:F34"/>
    <mergeCell ref="D35:F35"/>
    <mergeCell ref="D36:F36"/>
    <mergeCell ref="Q40:T40"/>
    <mergeCell ref="G30:L32"/>
    <mergeCell ref="M30:R32"/>
    <mergeCell ref="S30:X32"/>
    <mergeCell ref="U40:AK40"/>
    <mergeCell ref="Y30:AD32"/>
    <mergeCell ref="G36:I36"/>
    <mergeCell ref="J36:L36"/>
    <mergeCell ref="A42:BB42"/>
    <mergeCell ref="A43:BB43"/>
    <mergeCell ref="A47:BB47"/>
    <mergeCell ref="A48:BB48"/>
    <mergeCell ref="A45:BB45"/>
    <mergeCell ref="A44:BB44"/>
    <mergeCell ref="AL40:AR40"/>
    <mergeCell ref="A37:BB37"/>
    <mergeCell ref="J38:M38"/>
    <mergeCell ref="N38:P38"/>
    <mergeCell ref="Q38:T38"/>
    <mergeCell ref="AL38:AR38"/>
    <mergeCell ref="U38:AK38"/>
    <mergeCell ref="A46:BB46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J55"/>
  <sheetViews>
    <sheetView tabSelected="1" topLeftCell="A25" workbookViewId="0">
      <selection activeCell="A52" sqref="A52:AV52"/>
    </sheetView>
  </sheetViews>
  <sheetFormatPr defaultColWidth="9.140625" defaultRowHeight="11.25"/>
  <cols>
    <col min="1" max="1" width="3.5703125" style="1" customWidth="1"/>
    <col min="2" max="2" width="32.5703125" style="1" customWidth="1"/>
    <col min="3" max="3" width="4" style="1" customWidth="1"/>
    <col min="4" max="4" width="2.85546875" style="1" customWidth="1"/>
    <col min="5" max="5" width="3.42578125" style="1" customWidth="1"/>
    <col min="6" max="6" width="3.28515625" style="1" customWidth="1"/>
    <col min="7" max="7" width="2.7109375" style="1" customWidth="1"/>
    <col min="8" max="8" width="2.5703125" style="1" customWidth="1"/>
    <col min="9" max="9" width="2.85546875" style="1" customWidth="1"/>
    <col min="10" max="10" width="2.5703125" style="1" customWidth="1"/>
    <col min="11" max="11" width="2.42578125" style="1" customWidth="1"/>
    <col min="12" max="13" width="3.28515625" style="1" customWidth="1"/>
    <col min="14" max="14" width="6.85546875" style="1" customWidth="1"/>
    <col min="15" max="19" width="2.42578125" style="1" customWidth="1"/>
    <col min="20" max="20" width="2.28515625" style="1" customWidth="1"/>
    <col min="21" max="21" width="4.28515625" style="1" customWidth="1"/>
    <col min="22" max="27" width="2.42578125" style="1" customWidth="1"/>
    <col min="28" max="28" width="4.5703125" style="1" customWidth="1"/>
    <col min="29" max="32" width="2.42578125" style="1" customWidth="1"/>
    <col min="33" max="33" width="3.85546875" style="1" customWidth="1"/>
    <col min="34" max="36" width="2.42578125" style="1" customWidth="1"/>
    <col min="37" max="44" width="2.28515625" style="1" customWidth="1"/>
    <col min="45" max="45" width="4.28515625" style="1" customWidth="1"/>
    <col min="46" max="47" width="2.28515625" style="1" customWidth="1"/>
    <col min="48" max="48" width="4.5703125" style="1" customWidth="1"/>
    <col min="49" max="49" width="9.140625" style="1" customWidth="1"/>
    <col min="50" max="16384" width="9.140625" style="1"/>
  </cols>
  <sheetData>
    <row r="1" spans="1:972" ht="11.25" customHeight="1">
      <c r="A1" s="144" t="s">
        <v>136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</row>
    <row r="2" spans="1:972" ht="12" customHeight="1">
      <c r="A2" s="143" t="s">
        <v>0</v>
      </c>
      <c r="B2" s="137" t="s">
        <v>1</v>
      </c>
      <c r="C2" s="145" t="s">
        <v>46</v>
      </c>
      <c r="D2" s="145" t="s">
        <v>47</v>
      </c>
      <c r="E2" s="142" t="s">
        <v>159</v>
      </c>
      <c r="F2" s="142"/>
      <c r="G2" s="142"/>
      <c r="H2" s="142"/>
      <c r="I2" s="142"/>
      <c r="J2" s="142"/>
      <c r="K2" s="142"/>
      <c r="L2" s="142"/>
      <c r="M2" s="142"/>
      <c r="N2" s="137" t="s">
        <v>157</v>
      </c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37" t="s">
        <v>161</v>
      </c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</row>
    <row r="3" spans="1:972" ht="12.75" customHeight="1">
      <c r="A3" s="143"/>
      <c r="B3" s="137"/>
      <c r="C3" s="145"/>
      <c r="D3" s="145"/>
      <c r="E3" s="143" t="s">
        <v>73</v>
      </c>
      <c r="F3" s="147"/>
      <c r="G3" s="143" t="s">
        <v>74</v>
      </c>
      <c r="H3" s="143"/>
      <c r="I3" s="143"/>
      <c r="J3" s="143"/>
      <c r="K3" s="143"/>
      <c r="L3" s="143"/>
      <c r="M3" s="143"/>
      <c r="N3" s="24"/>
      <c r="O3" s="137" t="s">
        <v>73</v>
      </c>
      <c r="P3" s="137"/>
      <c r="Q3" s="137"/>
      <c r="R3" s="137"/>
      <c r="S3" s="137"/>
      <c r="T3" s="137"/>
      <c r="U3" s="137"/>
      <c r="V3" s="137"/>
      <c r="W3" s="137" t="s">
        <v>74</v>
      </c>
      <c r="X3" s="137"/>
      <c r="Y3" s="137"/>
      <c r="Z3" s="137"/>
      <c r="AA3" s="137"/>
      <c r="AB3" s="146"/>
      <c r="AC3" s="137" t="s">
        <v>73</v>
      </c>
      <c r="AD3" s="137"/>
      <c r="AE3" s="137"/>
      <c r="AF3" s="137"/>
      <c r="AG3" s="137"/>
      <c r="AH3" s="137"/>
      <c r="AI3" s="137"/>
      <c r="AJ3" s="137"/>
      <c r="AK3" s="137" t="s">
        <v>74</v>
      </c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8"/>
    </row>
    <row r="4" spans="1:972" ht="11.25" customHeight="1">
      <c r="A4" s="143"/>
      <c r="B4" s="137"/>
      <c r="C4" s="145"/>
      <c r="D4" s="145"/>
      <c r="E4" s="142" t="s">
        <v>172</v>
      </c>
      <c r="F4" s="142"/>
      <c r="G4" s="142"/>
      <c r="H4" s="142"/>
      <c r="I4" s="142"/>
      <c r="J4" s="142"/>
      <c r="K4" s="142"/>
      <c r="L4" s="142"/>
      <c r="M4" s="142"/>
      <c r="N4" s="25"/>
      <c r="O4" s="139" t="s">
        <v>142</v>
      </c>
      <c r="P4" s="139"/>
      <c r="Q4" s="139"/>
      <c r="R4" s="139"/>
      <c r="S4" s="139"/>
      <c r="T4" s="139"/>
      <c r="U4" s="139"/>
      <c r="V4" s="139"/>
      <c r="W4" s="140"/>
      <c r="X4" s="140"/>
      <c r="Y4" s="140"/>
      <c r="Z4" s="140"/>
      <c r="AA4" s="140"/>
      <c r="AB4" s="140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</row>
    <row r="5" spans="1:972" ht="42.75" customHeight="1">
      <c r="A5" s="143"/>
      <c r="B5" s="137"/>
      <c r="C5" s="145"/>
      <c r="D5" s="145"/>
      <c r="E5" s="32">
        <v>8</v>
      </c>
      <c r="F5" s="32">
        <v>9</v>
      </c>
      <c r="G5" s="32">
        <v>1</v>
      </c>
      <c r="H5" s="32">
        <v>13</v>
      </c>
      <c r="I5" s="32">
        <v>1</v>
      </c>
      <c r="J5" s="32">
        <v>3</v>
      </c>
      <c r="K5" s="32">
        <v>1</v>
      </c>
      <c r="L5" s="32">
        <v>3</v>
      </c>
      <c r="M5" s="32">
        <v>1</v>
      </c>
      <c r="N5" s="44" t="s">
        <v>72</v>
      </c>
      <c r="O5" s="45">
        <v>1</v>
      </c>
      <c r="P5" s="45">
        <v>2</v>
      </c>
      <c r="Q5" s="45">
        <v>3</v>
      </c>
      <c r="R5" s="45">
        <v>4</v>
      </c>
      <c r="S5" s="45">
        <v>5</v>
      </c>
      <c r="T5" s="45">
        <v>1</v>
      </c>
      <c r="U5" s="46" t="s">
        <v>174</v>
      </c>
      <c r="V5" s="45">
        <v>7</v>
      </c>
      <c r="W5" s="45">
        <v>8</v>
      </c>
      <c r="X5" s="45">
        <v>5</v>
      </c>
      <c r="Y5" s="45">
        <v>1</v>
      </c>
      <c r="Z5" s="45">
        <v>2</v>
      </c>
      <c r="AA5" s="45">
        <v>1</v>
      </c>
      <c r="AB5" s="44" t="s">
        <v>158</v>
      </c>
      <c r="AC5" s="45">
        <v>3</v>
      </c>
      <c r="AD5" s="45">
        <v>2</v>
      </c>
      <c r="AE5" s="45">
        <v>2</v>
      </c>
      <c r="AF5" s="45">
        <v>1</v>
      </c>
      <c r="AG5" s="46" t="s">
        <v>175</v>
      </c>
      <c r="AH5" s="45">
        <v>2</v>
      </c>
      <c r="AI5" s="45">
        <v>3</v>
      </c>
      <c r="AJ5" s="45">
        <v>4</v>
      </c>
      <c r="AK5" s="45">
        <v>1</v>
      </c>
      <c r="AL5" s="45">
        <v>2</v>
      </c>
      <c r="AM5" s="45">
        <v>2</v>
      </c>
      <c r="AN5" s="45">
        <v>4</v>
      </c>
      <c r="AO5" s="45">
        <v>1</v>
      </c>
      <c r="AP5" s="45">
        <v>1</v>
      </c>
      <c r="AQ5" s="45">
        <v>5</v>
      </c>
      <c r="AR5" s="45">
        <v>1</v>
      </c>
      <c r="AS5" s="46" t="s">
        <v>176</v>
      </c>
      <c r="AT5" s="45">
        <v>5</v>
      </c>
      <c r="AU5" s="45">
        <v>1</v>
      </c>
      <c r="AV5" s="24" t="s">
        <v>160</v>
      </c>
    </row>
    <row r="6" spans="1:972" s="51" customFormat="1" ht="9.75" customHeight="1">
      <c r="A6" s="26" t="s">
        <v>2</v>
      </c>
      <c r="B6" s="27" t="s">
        <v>3</v>
      </c>
      <c r="C6" s="28">
        <f>SUM(C7:C14,C17)</f>
        <v>1050</v>
      </c>
      <c r="D6" s="31"/>
      <c r="E6" s="32"/>
      <c r="F6" s="32"/>
      <c r="G6" s="32"/>
      <c r="H6" s="32"/>
      <c r="I6" s="32"/>
      <c r="J6" s="32"/>
      <c r="K6" s="32"/>
      <c r="L6" s="32"/>
      <c r="M6" s="32"/>
      <c r="N6" s="28">
        <f>SUM(N7:N14)</f>
        <v>263</v>
      </c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28">
        <f t="shared" ref="AB6" si="0">SUM(AB7:AB14,AB17)</f>
        <v>364</v>
      </c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28">
        <f>AV7+AV8+AV9+AV10+AV11+AV14+AV17</f>
        <v>423</v>
      </c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  <c r="IQ6" s="52"/>
      <c r="IR6" s="52"/>
      <c r="IS6" s="52"/>
      <c r="IT6" s="52"/>
      <c r="IU6" s="52"/>
      <c r="IV6" s="52"/>
      <c r="IW6" s="52"/>
      <c r="IX6" s="52"/>
      <c r="IY6" s="52"/>
      <c r="IZ6" s="52"/>
      <c r="JA6" s="52"/>
      <c r="JB6" s="52"/>
      <c r="JC6" s="52"/>
      <c r="JD6" s="52"/>
      <c r="JE6" s="52"/>
      <c r="JF6" s="52"/>
      <c r="JG6" s="52"/>
      <c r="JH6" s="52"/>
      <c r="JI6" s="52"/>
      <c r="JJ6" s="52"/>
      <c r="JK6" s="52"/>
      <c r="JL6" s="52"/>
      <c r="JM6" s="52"/>
      <c r="JN6" s="52"/>
      <c r="JO6" s="52"/>
      <c r="JP6" s="52"/>
      <c r="JQ6" s="52"/>
      <c r="JR6" s="52"/>
      <c r="JS6" s="52"/>
      <c r="JT6" s="52"/>
      <c r="JU6" s="52"/>
      <c r="JV6" s="52"/>
      <c r="JW6" s="52"/>
      <c r="JX6" s="52"/>
      <c r="JY6" s="52"/>
      <c r="JZ6" s="52"/>
      <c r="KA6" s="52"/>
      <c r="KB6" s="52"/>
      <c r="KC6" s="52"/>
      <c r="KD6" s="52"/>
      <c r="KE6" s="52"/>
      <c r="KF6" s="52"/>
      <c r="KG6" s="52"/>
      <c r="KH6" s="52"/>
      <c r="KI6" s="52"/>
      <c r="KJ6" s="52"/>
      <c r="KK6" s="52"/>
      <c r="KL6" s="52"/>
      <c r="KM6" s="52"/>
      <c r="KN6" s="52"/>
      <c r="KO6" s="52"/>
      <c r="KP6" s="52"/>
      <c r="KQ6" s="52"/>
      <c r="KR6" s="52"/>
      <c r="KS6" s="52"/>
      <c r="KT6" s="52"/>
      <c r="KU6" s="52"/>
      <c r="KV6" s="52"/>
      <c r="KW6" s="52"/>
      <c r="KX6" s="52"/>
      <c r="KY6" s="52"/>
      <c r="KZ6" s="52"/>
      <c r="LA6" s="52"/>
      <c r="LB6" s="52"/>
      <c r="LC6" s="52"/>
      <c r="LD6" s="52"/>
      <c r="LE6" s="52"/>
      <c r="LF6" s="52"/>
      <c r="LG6" s="52"/>
      <c r="LH6" s="52"/>
      <c r="LI6" s="52"/>
      <c r="LJ6" s="52"/>
      <c r="LK6" s="52"/>
      <c r="LL6" s="52"/>
      <c r="LM6" s="52"/>
      <c r="LN6" s="52"/>
      <c r="LO6" s="52"/>
      <c r="LP6" s="52"/>
      <c r="LQ6" s="52"/>
      <c r="LR6" s="52"/>
      <c r="LS6" s="52"/>
      <c r="LT6" s="52"/>
      <c r="LU6" s="52"/>
      <c r="LV6" s="52"/>
      <c r="LW6" s="52"/>
      <c r="LX6" s="52"/>
      <c r="LY6" s="52"/>
      <c r="LZ6" s="52"/>
      <c r="MA6" s="52"/>
      <c r="MB6" s="52"/>
      <c r="MC6" s="52"/>
      <c r="MD6" s="52"/>
      <c r="ME6" s="52"/>
      <c r="MF6" s="52"/>
      <c r="MG6" s="52"/>
      <c r="MH6" s="52"/>
      <c r="MI6" s="52"/>
      <c r="MJ6" s="52"/>
      <c r="MK6" s="52"/>
      <c r="ML6" s="52"/>
      <c r="MM6" s="52"/>
      <c r="MN6" s="52"/>
      <c r="MO6" s="52"/>
      <c r="MP6" s="52"/>
      <c r="MQ6" s="52"/>
      <c r="MR6" s="52"/>
      <c r="MS6" s="52"/>
      <c r="MT6" s="52"/>
      <c r="MU6" s="52"/>
      <c r="MV6" s="52"/>
      <c r="MW6" s="52"/>
      <c r="MX6" s="52"/>
      <c r="MY6" s="52"/>
      <c r="MZ6" s="52"/>
      <c r="NA6" s="52"/>
      <c r="NB6" s="52"/>
      <c r="NC6" s="52"/>
      <c r="ND6" s="52"/>
      <c r="NE6" s="52"/>
      <c r="NF6" s="52"/>
      <c r="NG6" s="52"/>
      <c r="NH6" s="52"/>
      <c r="NI6" s="52"/>
      <c r="NJ6" s="52"/>
      <c r="NK6" s="52"/>
      <c r="NL6" s="52"/>
      <c r="NM6" s="52"/>
      <c r="NN6" s="52"/>
      <c r="NO6" s="52"/>
      <c r="NP6" s="52"/>
      <c r="NQ6" s="52"/>
      <c r="NR6" s="52"/>
      <c r="NS6" s="52"/>
      <c r="NT6" s="52"/>
      <c r="NU6" s="52"/>
      <c r="NV6" s="52"/>
      <c r="NW6" s="52"/>
      <c r="NX6" s="52"/>
      <c r="NY6" s="52"/>
      <c r="NZ6" s="52"/>
      <c r="OA6" s="52"/>
      <c r="OB6" s="52"/>
      <c r="OC6" s="52"/>
      <c r="OD6" s="52"/>
      <c r="OE6" s="52"/>
      <c r="OF6" s="52"/>
      <c r="OG6" s="52"/>
      <c r="OH6" s="52"/>
      <c r="OI6" s="52"/>
      <c r="OJ6" s="52"/>
      <c r="OK6" s="52"/>
      <c r="OL6" s="52"/>
      <c r="OM6" s="52"/>
      <c r="ON6" s="52"/>
      <c r="OO6" s="52"/>
      <c r="OP6" s="52"/>
      <c r="OQ6" s="52"/>
      <c r="OR6" s="52"/>
      <c r="OS6" s="52"/>
      <c r="OT6" s="52"/>
      <c r="OU6" s="52"/>
      <c r="OV6" s="52"/>
      <c r="OW6" s="52"/>
      <c r="OX6" s="52"/>
      <c r="OY6" s="52"/>
      <c r="OZ6" s="52"/>
      <c r="PA6" s="52"/>
      <c r="PB6" s="52"/>
      <c r="PC6" s="52"/>
      <c r="PD6" s="52"/>
      <c r="PE6" s="52"/>
      <c r="PF6" s="52"/>
      <c r="PG6" s="52"/>
      <c r="PH6" s="52"/>
      <c r="PI6" s="52"/>
      <c r="PJ6" s="52"/>
      <c r="PK6" s="52"/>
      <c r="PL6" s="52"/>
      <c r="PM6" s="52"/>
      <c r="PN6" s="52"/>
      <c r="PO6" s="52"/>
      <c r="PP6" s="52"/>
      <c r="PQ6" s="52"/>
      <c r="PR6" s="52"/>
      <c r="PS6" s="52"/>
      <c r="PT6" s="52"/>
      <c r="PU6" s="52"/>
      <c r="PV6" s="52"/>
      <c r="PW6" s="52"/>
      <c r="PX6" s="52"/>
      <c r="PY6" s="52"/>
      <c r="PZ6" s="52"/>
      <c r="QA6" s="52"/>
      <c r="QB6" s="52"/>
      <c r="QC6" s="52"/>
      <c r="QD6" s="52"/>
      <c r="QE6" s="52"/>
      <c r="QF6" s="52"/>
      <c r="QG6" s="52"/>
      <c r="QH6" s="52"/>
      <c r="QI6" s="52"/>
      <c r="QJ6" s="52"/>
      <c r="QK6" s="52"/>
      <c r="QL6" s="52"/>
      <c r="QM6" s="52"/>
      <c r="QN6" s="52"/>
      <c r="QO6" s="52"/>
      <c r="QP6" s="52"/>
      <c r="QQ6" s="52"/>
      <c r="QR6" s="52"/>
      <c r="QS6" s="52"/>
      <c r="QT6" s="52"/>
      <c r="QU6" s="52"/>
      <c r="QV6" s="52"/>
      <c r="QW6" s="52"/>
      <c r="QX6" s="52"/>
      <c r="QY6" s="52"/>
      <c r="QZ6" s="52"/>
      <c r="RA6" s="52"/>
      <c r="RB6" s="52"/>
      <c r="RC6" s="52"/>
      <c r="RD6" s="52"/>
      <c r="RE6" s="52"/>
      <c r="RF6" s="52"/>
      <c r="RG6" s="52"/>
      <c r="RH6" s="52"/>
      <c r="RI6" s="52"/>
      <c r="RJ6" s="52"/>
      <c r="RK6" s="52"/>
      <c r="RL6" s="52"/>
      <c r="RM6" s="52"/>
      <c r="RN6" s="52"/>
      <c r="RO6" s="52"/>
      <c r="RP6" s="52"/>
      <c r="RQ6" s="52"/>
      <c r="RR6" s="52"/>
      <c r="RS6" s="52"/>
      <c r="RT6" s="52"/>
      <c r="RU6" s="52"/>
      <c r="RV6" s="52"/>
      <c r="RW6" s="52"/>
      <c r="RX6" s="52"/>
      <c r="RY6" s="52"/>
      <c r="RZ6" s="52"/>
      <c r="SA6" s="52"/>
      <c r="SB6" s="52"/>
      <c r="SC6" s="52"/>
      <c r="SD6" s="52"/>
      <c r="SE6" s="52"/>
      <c r="SF6" s="52"/>
      <c r="SG6" s="52"/>
      <c r="SH6" s="52"/>
      <c r="SI6" s="52"/>
      <c r="SJ6" s="52"/>
      <c r="SK6" s="52"/>
      <c r="SL6" s="52"/>
      <c r="SM6" s="52"/>
      <c r="SN6" s="52"/>
      <c r="SO6" s="52"/>
      <c r="SP6" s="52"/>
      <c r="SQ6" s="52"/>
      <c r="SR6" s="52"/>
      <c r="SS6" s="52"/>
      <c r="ST6" s="52"/>
      <c r="SU6" s="52"/>
      <c r="SV6" s="52"/>
      <c r="SW6" s="52"/>
      <c r="SX6" s="52"/>
      <c r="SY6" s="52"/>
      <c r="SZ6" s="52"/>
      <c r="TA6" s="52"/>
      <c r="TB6" s="52"/>
      <c r="TC6" s="52"/>
      <c r="TD6" s="52"/>
      <c r="TE6" s="52"/>
      <c r="TF6" s="52"/>
      <c r="TG6" s="52"/>
      <c r="TH6" s="52"/>
      <c r="TI6" s="52"/>
      <c r="TJ6" s="52"/>
      <c r="TK6" s="52"/>
      <c r="TL6" s="52"/>
      <c r="TM6" s="52"/>
      <c r="TN6" s="52"/>
      <c r="TO6" s="52"/>
      <c r="TP6" s="52"/>
      <c r="TQ6" s="52"/>
      <c r="TR6" s="52"/>
      <c r="TS6" s="52"/>
      <c r="TT6" s="52"/>
      <c r="TU6" s="52"/>
      <c r="TV6" s="52"/>
      <c r="TW6" s="52"/>
      <c r="TX6" s="52"/>
      <c r="TY6" s="52"/>
      <c r="TZ6" s="52"/>
      <c r="UA6" s="52"/>
      <c r="UB6" s="52"/>
      <c r="UC6" s="52"/>
      <c r="UD6" s="52"/>
      <c r="UE6" s="52"/>
      <c r="UF6" s="52"/>
      <c r="UG6" s="52"/>
      <c r="UH6" s="52"/>
      <c r="UI6" s="52"/>
      <c r="UJ6" s="52"/>
      <c r="UK6" s="52"/>
      <c r="UL6" s="52"/>
      <c r="UM6" s="52"/>
      <c r="UN6" s="52"/>
      <c r="UO6" s="52"/>
      <c r="UP6" s="52"/>
      <c r="UQ6" s="52"/>
      <c r="UR6" s="52"/>
      <c r="US6" s="52"/>
      <c r="UT6" s="52"/>
      <c r="UU6" s="52"/>
      <c r="UV6" s="52"/>
      <c r="UW6" s="52"/>
      <c r="UX6" s="52"/>
      <c r="UY6" s="52"/>
      <c r="UZ6" s="52"/>
      <c r="VA6" s="52"/>
      <c r="VB6" s="52"/>
      <c r="VC6" s="52"/>
      <c r="VD6" s="52"/>
      <c r="VE6" s="52"/>
      <c r="VF6" s="52"/>
      <c r="VG6" s="52"/>
      <c r="VH6" s="52"/>
      <c r="VI6" s="52"/>
      <c r="VJ6" s="52"/>
      <c r="VK6" s="52"/>
      <c r="VL6" s="52"/>
      <c r="VM6" s="52"/>
      <c r="VN6" s="52"/>
      <c r="VO6" s="52"/>
      <c r="VP6" s="52"/>
      <c r="VQ6" s="52"/>
      <c r="VR6" s="52"/>
      <c r="VS6" s="52"/>
      <c r="VT6" s="52"/>
      <c r="VU6" s="52"/>
      <c r="VV6" s="52"/>
      <c r="VW6" s="52"/>
      <c r="VX6" s="52"/>
      <c r="VY6" s="52"/>
      <c r="VZ6" s="52"/>
      <c r="WA6" s="52"/>
      <c r="WB6" s="52"/>
      <c r="WC6" s="52"/>
      <c r="WD6" s="52"/>
      <c r="WE6" s="52"/>
      <c r="WF6" s="52"/>
      <c r="WG6" s="52"/>
      <c r="WH6" s="52"/>
      <c r="WI6" s="52"/>
      <c r="WJ6" s="52"/>
      <c r="WK6" s="52"/>
      <c r="WL6" s="52"/>
      <c r="WM6" s="52"/>
      <c r="WN6" s="52"/>
      <c r="WO6" s="52"/>
      <c r="WP6" s="52"/>
      <c r="WQ6" s="52"/>
      <c r="WR6" s="52"/>
      <c r="WS6" s="52"/>
      <c r="WT6" s="52"/>
      <c r="WU6" s="52"/>
      <c r="WV6" s="52"/>
      <c r="WW6" s="52"/>
      <c r="WX6" s="52"/>
      <c r="WY6" s="52"/>
      <c r="WZ6" s="52"/>
      <c r="XA6" s="52"/>
      <c r="XB6" s="52"/>
      <c r="XC6" s="52"/>
      <c r="XD6" s="52"/>
      <c r="XE6" s="52"/>
      <c r="XF6" s="52"/>
      <c r="XG6" s="52"/>
      <c r="XH6" s="52"/>
      <c r="XI6" s="52"/>
      <c r="XJ6" s="52"/>
      <c r="XK6" s="52"/>
      <c r="XL6" s="52"/>
      <c r="XM6" s="52"/>
      <c r="XN6" s="52"/>
      <c r="XO6" s="52"/>
      <c r="XP6" s="52"/>
      <c r="XQ6" s="52"/>
      <c r="XR6" s="52"/>
      <c r="XS6" s="52"/>
      <c r="XT6" s="52"/>
      <c r="XU6" s="52"/>
      <c r="XV6" s="52"/>
      <c r="XW6" s="52"/>
      <c r="XX6" s="52"/>
      <c r="XY6" s="52"/>
      <c r="XZ6" s="52"/>
      <c r="YA6" s="52"/>
      <c r="YB6" s="52"/>
      <c r="YC6" s="52"/>
      <c r="YD6" s="52"/>
      <c r="YE6" s="52"/>
      <c r="YF6" s="52"/>
      <c r="YG6" s="52"/>
      <c r="YH6" s="52"/>
      <c r="YI6" s="52"/>
      <c r="YJ6" s="52"/>
      <c r="YK6" s="52"/>
      <c r="YL6" s="52"/>
      <c r="YM6" s="52"/>
      <c r="YN6" s="52"/>
      <c r="YO6" s="52"/>
      <c r="YP6" s="52"/>
      <c r="YQ6" s="52"/>
      <c r="YR6" s="52"/>
      <c r="YS6" s="52"/>
      <c r="YT6" s="52"/>
      <c r="YU6" s="52"/>
      <c r="YV6" s="52"/>
      <c r="YW6" s="52"/>
      <c r="YX6" s="52"/>
      <c r="YY6" s="52"/>
      <c r="YZ6" s="52"/>
      <c r="ZA6" s="52"/>
      <c r="ZB6" s="52"/>
      <c r="ZC6" s="52"/>
      <c r="ZD6" s="52"/>
      <c r="ZE6" s="52"/>
      <c r="ZF6" s="52"/>
      <c r="ZG6" s="52"/>
      <c r="ZH6" s="52"/>
      <c r="ZI6" s="52"/>
      <c r="ZJ6" s="52"/>
      <c r="ZK6" s="52"/>
      <c r="ZL6" s="52"/>
      <c r="ZM6" s="52"/>
      <c r="ZN6" s="52"/>
      <c r="ZO6" s="52"/>
      <c r="ZP6" s="52"/>
      <c r="ZQ6" s="52"/>
      <c r="ZR6" s="52"/>
      <c r="ZS6" s="52"/>
      <c r="ZT6" s="52"/>
      <c r="ZU6" s="52"/>
      <c r="ZV6" s="52"/>
      <c r="ZW6" s="52"/>
      <c r="ZX6" s="52"/>
      <c r="ZY6" s="52"/>
      <c r="ZZ6" s="52"/>
      <c r="AAA6" s="52"/>
      <c r="AAB6" s="52"/>
      <c r="AAC6" s="52"/>
      <c r="AAD6" s="52"/>
      <c r="AAE6" s="52"/>
      <c r="AAF6" s="52"/>
      <c r="AAG6" s="52"/>
      <c r="AAH6" s="52"/>
      <c r="AAI6" s="52"/>
      <c r="AAJ6" s="52"/>
      <c r="AAK6" s="52"/>
      <c r="AAL6" s="52"/>
      <c r="AAM6" s="52"/>
      <c r="AAN6" s="52"/>
      <c r="AAO6" s="52"/>
      <c r="AAP6" s="52"/>
      <c r="AAQ6" s="52"/>
      <c r="AAR6" s="52"/>
      <c r="AAS6" s="52"/>
      <c r="AAT6" s="52"/>
      <c r="AAU6" s="52"/>
      <c r="AAV6" s="52"/>
      <c r="AAW6" s="52"/>
      <c r="AAX6" s="52"/>
      <c r="AAY6" s="52"/>
      <c r="AAZ6" s="52"/>
      <c r="ABA6" s="52"/>
      <c r="ABB6" s="52"/>
      <c r="ABC6" s="52"/>
      <c r="ABD6" s="52"/>
      <c r="ABE6" s="52"/>
      <c r="ABF6" s="52"/>
      <c r="ABG6" s="52"/>
      <c r="ABH6" s="52"/>
      <c r="ABI6" s="52"/>
      <c r="ABJ6" s="52"/>
      <c r="ABK6" s="52"/>
      <c r="ABL6" s="52"/>
      <c r="ABM6" s="52"/>
      <c r="ABN6" s="52"/>
      <c r="ABO6" s="52"/>
      <c r="ABP6" s="52"/>
      <c r="ABQ6" s="52"/>
      <c r="ABR6" s="52"/>
      <c r="ABS6" s="52"/>
      <c r="ABT6" s="52"/>
      <c r="ABU6" s="52"/>
      <c r="ABV6" s="52"/>
      <c r="ABW6" s="52"/>
      <c r="ABX6" s="52"/>
      <c r="ABY6" s="52"/>
      <c r="ABZ6" s="52"/>
      <c r="ACA6" s="52"/>
      <c r="ACB6" s="52"/>
      <c r="ACC6" s="52"/>
      <c r="ACD6" s="52"/>
      <c r="ACE6" s="52"/>
      <c r="ACF6" s="52"/>
      <c r="ACG6" s="52"/>
      <c r="ACH6" s="52"/>
      <c r="ACI6" s="52"/>
      <c r="ACJ6" s="52"/>
      <c r="ACK6" s="52"/>
      <c r="ACL6" s="52"/>
      <c r="ACM6" s="52"/>
      <c r="ACN6" s="52"/>
      <c r="ACO6" s="52"/>
      <c r="ACP6" s="52"/>
      <c r="ACQ6" s="52"/>
      <c r="ACR6" s="52"/>
      <c r="ACS6" s="52"/>
      <c r="ACT6" s="52"/>
      <c r="ACU6" s="52"/>
      <c r="ACV6" s="52"/>
      <c r="ACW6" s="52"/>
      <c r="ACX6" s="52"/>
      <c r="ACY6" s="52"/>
      <c r="ACZ6" s="52"/>
      <c r="ADA6" s="52"/>
      <c r="ADB6" s="52"/>
      <c r="ADC6" s="52"/>
      <c r="ADD6" s="52"/>
      <c r="ADE6" s="52"/>
      <c r="ADF6" s="52"/>
      <c r="ADG6" s="52"/>
      <c r="ADH6" s="52"/>
      <c r="ADI6" s="52"/>
      <c r="ADJ6" s="52"/>
      <c r="ADK6" s="52"/>
      <c r="ADL6" s="52"/>
      <c r="ADM6" s="52"/>
      <c r="ADN6" s="52"/>
      <c r="ADO6" s="52"/>
      <c r="ADP6" s="52"/>
      <c r="ADQ6" s="52"/>
      <c r="ADR6" s="52"/>
      <c r="ADS6" s="52"/>
      <c r="ADT6" s="52"/>
      <c r="ADU6" s="52"/>
      <c r="ADV6" s="52"/>
      <c r="ADW6" s="52"/>
      <c r="ADX6" s="52"/>
      <c r="ADY6" s="52"/>
      <c r="ADZ6" s="52"/>
      <c r="AEA6" s="52"/>
      <c r="AEB6" s="52"/>
      <c r="AEC6" s="52"/>
      <c r="AED6" s="52"/>
      <c r="AEE6" s="52"/>
      <c r="AEF6" s="52"/>
      <c r="AEG6" s="52"/>
      <c r="AEH6" s="52"/>
      <c r="AEI6" s="52"/>
      <c r="AEJ6" s="52"/>
      <c r="AEK6" s="52"/>
      <c r="AEL6" s="52"/>
      <c r="AEM6" s="52"/>
      <c r="AEN6" s="52"/>
      <c r="AEO6" s="52"/>
      <c r="AEP6" s="52"/>
      <c r="AEQ6" s="52"/>
      <c r="AER6" s="52"/>
      <c r="AES6" s="52"/>
      <c r="AET6" s="52"/>
      <c r="AEU6" s="52"/>
      <c r="AEV6" s="52"/>
      <c r="AEW6" s="52"/>
      <c r="AEX6" s="52"/>
      <c r="AEY6" s="52"/>
      <c r="AEZ6" s="52"/>
      <c r="AFA6" s="52"/>
      <c r="AFB6" s="52"/>
      <c r="AFC6" s="52"/>
      <c r="AFD6" s="52"/>
      <c r="AFE6" s="52"/>
      <c r="AFF6" s="52"/>
      <c r="AFG6" s="52"/>
      <c r="AFH6" s="52"/>
      <c r="AFI6" s="52"/>
      <c r="AFJ6" s="52"/>
      <c r="AFK6" s="52"/>
      <c r="AFL6" s="52"/>
      <c r="AFM6" s="52"/>
      <c r="AFN6" s="52"/>
      <c r="AFO6" s="52"/>
      <c r="AFP6" s="52"/>
      <c r="AFQ6" s="52"/>
      <c r="AFR6" s="52"/>
      <c r="AFS6" s="52"/>
      <c r="AFT6" s="52"/>
      <c r="AFU6" s="52"/>
      <c r="AFV6" s="52"/>
      <c r="AFW6" s="52"/>
      <c r="AFX6" s="52"/>
      <c r="AFY6" s="52"/>
      <c r="AFZ6" s="52"/>
      <c r="AGA6" s="52"/>
      <c r="AGB6" s="52"/>
      <c r="AGC6" s="52"/>
      <c r="AGD6" s="52"/>
      <c r="AGE6" s="52"/>
      <c r="AGF6" s="52"/>
      <c r="AGG6" s="52"/>
      <c r="AGH6" s="52"/>
      <c r="AGI6" s="52"/>
      <c r="AGJ6" s="52"/>
      <c r="AGK6" s="52"/>
      <c r="AGL6" s="52"/>
      <c r="AGM6" s="52"/>
      <c r="AGN6" s="52"/>
      <c r="AGO6" s="52"/>
      <c r="AGP6" s="52"/>
      <c r="AGQ6" s="52"/>
      <c r="AGR6" s="52"/>
      <c r="AGS6" s="52"/>
      <c r="AGT6" s="52"/>
      <c r="AGU6" s="52"/>
      <c r="AGV6" s="52"/>
      <c r="AGW6" s="52"/>
      <c r="AGX6" s="52"/>
      <c r="AGY6" s="52"/>
      <c r="AGZ6" s="52"/>
      <c r="AHA6" s="52"/>
      <c r="AHB6" s="52"/>
      <c r="AHC6" s="52"/>
      <c r="AHD6" s="52"/>
      <c r="AHE6" s="52"/>
      <c r="AHF6" s="52"/>
      <c r="AHG6" s="52"/>
      <c r="AHH6" s="52"/>
      <c r="AHI6" s="52"/>
      <c r="AHJ6" s="52"/>
      <c r="AHK6" s="52"/>
      <c r="AHL6" s="52"/>
      <c r="AHM6" s="52"/>
      <c r="AHN6" s="52"/>
      <c r="AHO6" s="52"/>
      <c r="AHP6" s="52"/>
      <c r="AHQ6" s="52"/>
      <c r="AHR6" s="52"/>
      <c r="AHS6" s="52"/>
      <c r="AHT6" s="52"/>
      <c r="AHU6" s="52"/>
      <c r="AHV6" s="52"/>
      <c r="AHW6" s="52"/>
      <c r="AHX6" s="52"/>
      <c r="AHY6" s="52"/>
      <c r="AHZ6" s="52"/>
      <c r="AIA6" s="52"/>
      <c r="AIB6" s="52"/>
      <c r="AIC6" s="52"/>
      <c r="AID6" s="52"/>
      <c r="AIE6" s="52"/>
      <c r="AIF6" s="52"/>
      <c r="AIG6" s="52"/>
      <c r="AIH6" s="52"/>
      <c r="AII6" s="52"/>
      <c r="AIJ6" s="52"/>
      <c r="AIK6" s="52"/>
      <c r="AIL6" s="52"/>
      <c r="AIM6" s="52"/>
      <c r="AIN6" s="52"/>
      <c r="AIO6" s="52"/>
      <c r="AIP6" s="52"/>
      <c r="AIQ6" s="52"/>
      <c r="AIR6" s="52"/>
      <c r="AIS6" s="52"/>
      <c r="AIT6" s="52"/>
      <c r="AIU6" s="52"/>
      <c r="AIV6" s="52"/>
      <c r="AIW6" s="52"/>
      <c r="AIX6" s="52"/>
      <c r="AIY6" s="52"/>
      <c r="AIZ6" s="52"/>
      <c r="AJA6" s="52"/>
      <c r="AJB6" s="52"/>
      <c r="AJC6" s="52"/>
      <c r="AJD6" s="52"/>
      <c r="AJE6" s="52"/>
      <c r="AJF6" s="52"/>
      <c r="AJG6" s="52"/>
      <c r="AJH6" s="52"/>
      <c r="AJI6" s="52"/>
      <c r="AJJ6" s="52"/>
      <c r="AJK6" s="52"/>
      <c r="AJL6" s="52"/>
      <c r="AJM6" s="52"/>
      <c r="AJN6" s="52"/>
      <c r="AJO6" s="52"/>
      <c r="AJP6" s="52"/>
      <c r="AJQ6" s="52"/>
      <c r="AJR6" s="52"/>
      <c r="AJS6" s="52"/>
      <c r="AJT6" s="52"/>
      <c r="AJU6" s="52"/>
      <c r="AJV6" s="52"/>
      <c r="AJW6" s="52"/>
      <c r="AJX6" s="52"/>
      <c r="AJY6" s="52"/>
      <c r="AJZ6" s="52"/>
      <c r="AKA6" s="52"/>
      <c r="AKB6" s="52"/>
      <c r="AKC6" s="52"/>
      <c r="AKD6" s="52"/>
      <c r="AKE6" s="52"/>
      <c r="AKF6" s="52"/>
      <c r="AKG6" s="52"/>
      <c r="AKH6" s="52"/>
      <c r="AKI6" s="52"/>
      <c r="AKJ6" s="52"/>
    </row>
    <row r="7" spans="1:972" ht="9.75" customHeight="1">
      <c r="A7" s="47" t="s">
        <v>4</v>
      </c>
      <c r="B7" s="48" t="s">
        <v>12</v>
      </c>
      <c r="C7" s="49">
        <f t="shared" ref="C7:C23" si="1">N7+AB7+AV7</f>
        <v>140</v>
      </c>
      <c r="D7" s="49"/>
      <c r="E7" s="50">
        <v>1</v>
      </c>
      <c r="F7" s="50">
        <v>1</v>
      </c>
      <c r="G7" s="50">
        <v>1</v>
      </c>
      <c r="H7" s="50">
        <v>1</v>
      </c>
      <c r="I7" s="50">
        <v>1</v>
      </c>
      <c r="J7" s="49"/>
      <c r="K7" s="49"/>
      <c r="L7" s="49"/>
      <c r="M7" s="49"/>
      <c r="N7" s="49">
        <f>E7*E5+F7*F5+G7*G5+H7*H5+I7*I5</f>
        <v>32</v>
      </c>
      <c r="O7" s="49">
        <v>1</v>
      </c>
      <c r="P7" s="49">
        <v>1</v>
      </c>
      <c r="Q7" s="49">
        <v>1</v>
      </c>
      <c r="R7" s="49">
        <v>1</v>
      </c>
      <c r="S7" s="49">
        <v>1</v>
      </c>
      <c r="T7" s="49">
        <v>1</v>
      </c>
      <c r="U7" s="49"/>
      <c r="V7" s="49">
        <v>1</v>
      </c>
      <c r="W7" s="49">
        <v>1</v>
      </c>
      <c r="X7" s="49">
        <v>1</v>
      </c>
      <c r="Y7" s="49">
        <v>1</v>
      </c>
      <c r="Z7" s="49">
        <v>1</v>
      </c>
      <c r="AA7" s="49">
        <v>1</v>
      </c>
      <c r="AB7" s="49">
        <f>O7*O5+P7*P5+Q7*Q5+R7*R5+S7*S5+T7*T5+V7*V5+W7*W5+X7*X5+Y7*Y5+Z7*Z5+AA7*AA5</f>
        <v>40</v>
      </c>
      <c r="AC7" s="49">
        <v>3</v>
      </c>
      <c r="AD7" s="49">
        <v>2</v>
      </c>
      <c r="AE7" s="49">
        <v>3</v>
      </c>
      <c r="AF7" s="49">
        <v>2</v>
      </c>
      <c r="AG7" s="49"/>
      <c r="AH7" s="49">
        <v>2</v>
      </c>
      <c r="AI7" s="49">
        <v>2</v>
      </c>
      <c r="AJ7" s="49">
        <v>3</v>
      </c>
      <c r="AK7" s="49">
        <v>1</v>
      </c>
      <c r="AL7" s="49">
        <v>1</v>
      </c>
      <c r="AM7" s="49">
        <v>3</v>
      </c>
      <c r="AN7" s="49">
        <v>3</v>
      </c>
      <c r="AO7" s="49">
        <v>2</v>
      </c>
      <c r="AP7" s="49">
        <v>2</v>
      </c>
      <c r="AQ7" s="49"/>
      <c r="AR7" s="49"/>
      <c r="AS7" s="49"/>
      <c r="AT7" s="49"/>
      <c r="AU7" s="49"/>
      <c r="AV7" s="31">
        <f>AC7*AC5+AD7*AD5+AE7*AE5+AF7*AF5+AH7*AH5+AI7*AI5+AJ7*AJ5+AK7*AK5+AL7*AL5+AM7*AM5+AN7*AN5+AO7*AO5+AP7*AP5</f>
        <v>68</v>
      </c>
    </row>
    <row r="8" spans="1:972" ht="9.75" customHeight="1">
      <c r="A8" s="29" t="s">
        <v>5</v>
      </c>
      <c r="B8" s="30" t="s">
        <v>13</v>
      </c>
      <c r="C8" s="31">
        <f t="shared" si="1"/>
        <v>140</v>
      </c>
      <c r="D8" s="31"/>
      <c r="E8" s="32">
        <v>1</v>
      </c>
      <c r="F8" s="32">
        <v>1</v>
      </c>
      <c r="G8" s="32">
        <v>1</v>
      </c>
      <c r="H8" s="32">
        <v>1</v>
      </c>
      <c r="I8" s="32">
        <v>1</v>
      </c>
      <c r="J8" s="31"/>
      <c r="K8" s="31"/>
      <c r="L8" s="31"/>
      <c r="M8" s="31"/>
      <c r="N8" s="49">
        <f>E8*E5+F8*F5+G8*G5+H8*H5+I8*I5</f>
        <v>32</v>
      </c>
      <c r="O8" s="31">
        <v>1</v>
      </c>
      <c r="P8" s="31">
        <v>1</v>
      </c>
      <c r="Q8" s="31">
        <v>1</v>
      </c>
      <c r="R8" s="31">
        <v>1</v>
      </c>
      <c r="S8" s="31">
        <v>1</v>
      </c>
      <c r="T8" s="31">
        <v>1</v>
      </c>
      <c r="U8" s="31"/>
      <c r="V8" s="31">
        <v>1</v>
      </c>
      <c r="W8" s="31">
        <v>1</v>
      </c>
      <c r="X8" s="31">
        <v>1</v>
      </c>
      <c r="Y8" s="31">
        <v>2</v>
      </c>
      <c r="Z8" s="31">
        <v>1</v>
      </c>
      <c r="AA8" s="31">
        <v>3</v>
      </c>
      <c r="AB8" s="31">
        <f>O8*O5+P8*P5+Q8*Q5+R8*R5+S8*S5+T8*T5+V8*V5+W8*W5+X8*X5+Y8*Y5+Z8*Z5+AA8*AA5</f>
        <v>43</v>
      </c>
      <c r="AC8" s="31">
        <v>3</v>
      </c>
      <c r="AD8" s="31">
        <v>2</v>
      </c>
      <c r="AE8" s="31">
        <v>1</v>
      </c>
      <c r="AF8" s="31">
        <v>3</v>
      </c>
      <c r="AG8" s="31"/>
      <c r="AH8" s="31">
        <v>2</v>
      </c>
      <c r="AI8" s="31">
        <v>2</v>
      </c>
      <c r="AJ8" s="31">
        <v>3</v>
      </c>
      <c r="AK8" s="31">
        <v>1</v>
      </c>
      <c r="AL8" s="31">
        <v>2</v>
      </c>
      <c r="AM8" s="31">
        <v>3</v>
      </c>
      <c r="AN8" s="31">
        <v>2</v>
      </c>
      <c r="AO8" s="31">
        <v>3</v>
      </c>
      <c r="AP8" s="31">
        <v>3</v>
      </c>
      <c r="AQ8" s="31"/>
      <c r="AR8" s="31"/>
      <c r="AS8" s="31"/>
      <c r="AT8" s="31"/>
      <c r="AU8" s="31"/>
      <c r="AV8" s="31">
        <f>AC8*AC5+AD8*AD5+AE8*AE5+AF8*AF5+AH8*AH5+AI8*AI5+AJ8*AJ5+AK8*AK5+AL8*AL5+AM8*AM5+AN8*AN5+AO8*AO5+AR8*AR5+AP8*AP5</f>
        <v>65</v>
      </c>
    </row>
    <row r="9" spans="1:972" ht="9.75" customHeight="1">
      <c r="A9" s="29" t="s">
        <v>6</v>
      </c>
      <c r="B9" s="30" t="s">
        <v>14</v>
      </c>
      <c r="C9" s="31">
        <f t="shared" si="1"/>
        <v>140</v>
      </c>
      <c r="D9" s="31"/>
      <c r="E9" s="32">
        <v>1</v>
      </c>
      <c r="F9" s="32">
        <v>1</v>
      </c>
      <c r="G9" s="32">
        <v>1</v>
      </c>
      <c r="H9" s="32">
        <v>1</v>
      </c>
      <c r="I9" s="32">
        <v>1</v>
      </c>
      <c r="J9" s="31"/>
      <c r="K9" s="31"/>
      <c r="L9" s="31"/>
      <c r="M9" s="31"/>
      <c r="N9" s="49">
        <f>E9*E5+F9*F5+G9*G5+H9*H5+I9*I5</f>
        <v>32</v>
      </c>
      <c r="O9" s="31">
        <v>1</v>
      </c>
      <c r="P9" s="31">
        <v>1</v>
      </c>
      <c r="Q9" s="31">
        <v>1</v>
      </c>
      <c r="R9" s="31">
        <v>1</v>
      </c>
      <c r="S9" s="31">
        <v>1</v>
      </c>
      <c r="T9" s="31">
        <v>1</v>
      </c>
      <c r="U9" s="31"/>
      <c r="V9" s="31">
        <v>1</v>
      </c>
      <c r="W9" s="31">
        <v>1</v>
      </c>
      <c r="X9" s="31">
        <v>1</v>
      </c>
      <c r="Y9" s="31">
        <v>1</v>
      </c>
      <c r="Z9" s="31">
        <v>2</v>
      </c>
      <c r="AA9" s="31">
        <v>1</v>
      </c>
      <c r="AB9" s="31">
        <f>O9*O5+P9*P5+Q9*Q5+R9*R5+S9*S5+T9*T5+V9*V5+W9*W5+X9*X5+Y9*Y5+Z9*Z5+AA9*AA5</f>
        <v>42</v>
      </c>
      <c r="AC9" s="31">
        <v>3</v>
      </c>
      <c r="AD9" s="31">
        <v>3</v>
      </c>
      <c r="AE9" s="31">
        <v>2</v>
      </c>
      <c r="AF9" s="31">
        <v>1</v>
      </c>
      <c r="AG9" s="31"/>
      <c r="AH9" s="31">
        <v>2</v>
      </c>
      <c r="AI9" s="31">
        <v>1</v>
      </c>
      <c r="AJ9" s="31">
        <v>3</v>
      </c>
      <c r="AK9" s="31">
        <v>1</v>
      </c>
      <c r="AL9" s="31">
        <v>2</v>
      </c>
      <c r="AM9" s="31">
        <v>3</v>
      </c>
      <c r="AN9" s="31">
        <v>3</v>
      </c>
      <c r="AO9" s="31">
        <v>2</v>
      </c>
      <c r="AP9" s="31">
        <v>2</v>
      </c>
      <c r="AQ9" s="31"/>
      <c r="AR9" s="31"/>
      <c r="AS9" s="31"/>
      <c r="AT9" s="31"/>
      <c r="AU9" s="31"/>
      <c r="AV9" s="31">
        <f>AC9*AC5+AD9*AD5+AE9*AE5+AF9*AF5+AH9*AH5+AI9*AI5+AJ9*AJ5+AK9*AK5+AL9*AL5+AM9*AM5+AN9*AN5+AO9*AO5+AP9*AP5</f>
        <v>66</v>
      </c>
    </row>
    <row r="10" spans="1:972" ht="9.75" customHeight="1">
      <c r="A10" s="29" t="s">
        <v>7</v>
      </c>
      <c r="B10" s="30" t="s">
        <v>15</v>
      </c>
      <c r="C10" s="31">
        <f t="shared" si="1"/>
        <v>70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49"/>
      <c r="O10" s="31">
        <v>1</v>
      </c>
      <c r="P10" s="31">
        <v>1</v>
      </c>
      <c r="Q10" s="31">
        <v>1</v>
      </c>
      <c r="R10" s="31">
        <v>1</v>
      </c>
      <c r="S10" s="31">
        <v>1</v>
      </c>
      <c r="T10" s="31">
        <v>1</v>
      </c>
      <c r="U10" s="31"/>
      <c r="V10" s="31">
        <v>1</v>
      </c>
      <c r="W10" s="31">
        <v>1</v>
      </c>
      <c r="X10" s="31">
        <v>1</v>
      </c>
      <c r="Y10" s="31">
        <v>1</v>
      </c>
      <c r="Z10" s="31">
        <v>1</v>
      </c>
      <c r="AA10" s="31">
        <v>1</v>
      </c>
      <c r="AB10" s="31">
        <f>O10*O5+P10*P5+Q10*Q5+R10*R5+S10*S5+T10*T5+V10*V5+W10*W5+X10*X5+Y10*Y5+Z10*Z5+AA10*AA5</f>
        <v>40</v>
      </c>
      <c r="AC10" s="31">
        <v>1</v>
      </c>
      <c r="AD10" s="31">
        <v>1</v>
      </c>
      <c r="AE10" s="31">
        <v>1</v>
      </c>
      <c r="AF10" s="31">
        <v>1</v>
      </c>
      <c r="AG10" s="31"/>
      <c r="AH10" s="31">
        <v>1</v>
      </c>
      <c r="AI10" s="31">
        <v>1</v>
      </c>
      <c r="AJ10" s="31">
        <v>1</v>
      </c>
      <c r="AK10" s="31">
        <v>2</v>
      </c>
      <c r="AL10" s="31">
        <v>1</v>
      </c>
      <c r="AM10" s="31">
        <v>1</v>
      </c>
      <c r="AN10" s="31">
        <v>1</v>
      </c>
      <c r="AO10" s="31">
        <v>2</v>
      </c>
      <c r="AP10" s="31">
        <v>1</v>
      </c>
      <c r="AQ10" s="31"/>
      <c r="AR10" s="31"/>
      <c r="AS10" s="31"/>
      <c r="AT10" s="31"/>
      <c r="AU10" s="31"/>
      <c r="AV10" s="31">
        <f>AC10*AC5+AD10*AD5+AE10*AE5+AF10*AF5+AH10*AH5+AI10*AI5+AJ10*AJ5+AK10*AK5+AL10*AL5+AM10*AM5+AN10*AN5+AO10*AO5+AP10*AP5</f>
        <v>30</v>
      </c>
    </row>
    <row r="11" spans="1:972" ht="9.75" customHeight="1">
      <c r="A11" s="29" t="s">
        <v>8</v>
      </c>
      <c r="B11" s="30" t="s">
        <v>16</v>
      </c>
      <c r="C11" s="31">
        <f t="shared" si="1"/>
        <v>105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>
        <v>1</v>
      </c>
      <c r="P11" s="31">
        <v>1</v>
      </c>
      <c r="Q11" s="31">
        <v>1</v>
      </c>
      <c r="R11" s="31">
        <v>1</v>
      </c>
      <c r="S11" s="31">
        <v>1</v>
      </c>
      <c r="T11" s="31">
        <v>1</v>
      </c>
      <c r="U11" s="31"/>
      <c r="V11" s="31">
        <v>1</v>
      </c>
      <c r="W11" s="31">
        <v>1</v>
      </c>
      <c r="X11" s="31">
        <v>1</v>
      </c>
      <c r="Y11" s="31">
        <v>1</v>
      </c>
      <c r="Z11" s="31">
        <v>2</v>
      </c>
      <c r="AA11" s="31">
        <v>1</v>
      </c>
      <c r="AB11" s="31">
        <f>O11*O5+P11*P5+Q11*Q5+R11*R5+S11*S5+T11*T5+V11*V5+W11*W5+X11*X5+Y11*Y5+Z11*Z5+AA11*AA5</f>
        <v>42</v>
      </c>
      <c r="AC11" s="31">
        <v>2</v>
      </c>
      <c r="AD11" s="31">
        <v>1</v>
      </c>
      <c r="AE11" s="31">
        <v>3</v>
      </c>
      <c r="AF11" s="31">
        <v>1</v>
      </c>
      <c r="AG11" s="31"/>
      <c r="AH11" s="31">
        <v>2</v>
      </c>
      <c r="AI11" s="31">
        <v>2</v>
      </c>
      <c r="AJ11" s="31">
        <v>3</v>
      </c>
      <c r="AK11" s="31">
        <v>2</v>
      </c>
      <c r="AL11" s="31">
        <v>3</v>
      </c>
      <c r="AM11" s="31">
        <v>3</v>
      </c>
      <c r="AN11" s="31">
        <v>2</v>
      </c>
      <c r="AO11" s="31">
        <v>2</v>
      </c>
      <c r="AP11" s="31">
        <v>2</v>
      </c>
      <c r="AQ11" s="31"/>
      <c r="AR11" s="31"/>
      <c r="AS11" s="31"/>
      <c r="AT11" s="31"/>
      <c r="AU11" s="31"/>
      <c r="AV11" s="31">
        <f>AC11*AC5+AD11*AD5+AE11*AE5+AF11*AF5+AH11*AH5+AI11*AI5+AJ11*AJ5+AK11*AK5+AL11*AL5+AM11*AM5+AN11*AN5+AO11*AO5+AP11*AP5</f>
        <v>63</v>
      </c>
    </row>
    <row r="12" spans="1:972" ht="9.75" customHeight="1">
      <c r="A12" s="29" t="s">
        <v>9</v>
      </c>
      <c r="B12" s="30" t="s">
        <v>17</v>
      </c>
      <c r="C12" s="31">
        <f t="shared" si="1"/>
        <v>70</v>
      </c>
      <c r="D12" s="31"/>
      <c r="E12" s="32">
        <v>1</v>
      </c>
      <c r="F12" s="32">
        <v>1</v>
      </c>
      <c r="G12" s="32">
        <v>1</v>
      </c>
      <c r="H12" s="32">
        <v>1</v>
      </c>
      <c r="I12" s="32">
        <v>2</v>
      </c>
      <c r="J12" s="31"/>
      <c r="K12" s="31"/>
      <c r="L12" s="31"/>
      <c r="M12" s="31"/>
      <c r="N12" s="31">
        <f>E12*E5+F12*F5+G12*G5+H12*H5+I12*I5</f>
        <v>33</v>
      </c>
      <c r="O12" s="31">
        <v>1</v>
      </c>
      <c r="P12" s="31">
        <v>1</v>
      </c>
      <c r="Q12" s="31">
        <v>1</v>
      </c>
      <c r="R12" s="31">
        <v>1</v>
      </c>
      <c r="S12" s="31">
        <v>1</v>
      </c>
      <c r="T12" s="31">
        <v>1</v>
      </c>
      <c r="U12" s="31"/>
      <c r="V12" s="31">
        <v>1</v>
      </c>
      <c r="W12" s="31">
        <v>1</v>
      </c>
      <c r="X12" s="31">
        <v>1</v>
      </c>
      <c r="Y12" s="31">
        <v>1</v>
      </c>
      <c r="Z12" s="31"/>
      <c r="AA12" s="31"/>
      <c r="AB12" s="31">
        <f>O12*O5+P12*P5+Q12*Q5+R12*R5+S12*S5+T12*T5+V12*V5+W12*W5+X12*X5+Y12*Y5+Z12*Z5+AA12*AA5</f>
        <v>37</v>
      </c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</row>
    <row r="13" spans="1:972" ht="9.75" customHeight="1">
      <c r="A13" s="29" t="s">
        <v>10</v>
      </c>
      <c r="B13" s="30" t="s">
        <v>18</v>
      </c>
      <c r="C13" s="31">
        <f t="shared" si="1"/>
        <v>70</v>
      </c>
      <c r="D13" s="31"/>
      <c r="E13" s="32">
        <v>3</v>
      </c>
      <c r="F13" s="32">
        <v>2</v>
      </c>
      <c r="G13" s="32">
        <v>1</v>
      </c>
      <c r="H13" s="32">
        <v>2</v>
      </c>
      <c r="I13" s="32">
        <v>1</v>
      </c>
      <c r="J13" s="31"/>
      <c r="K13" s="31"/>
      <c r="L13" s="31"/>
      <c r="M13" s="31"/>
      <c r="N13" s="31">
        <f>E13*E5+F13*F5+G13*G5+H13*H5+I13*I5</f>
        <v>70</v>
      </c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</row>
    <row r="14" spans="1:972" ht="9.75" customHeight="1">
      <c r="A14" s="29" t="s">
        <v>11</v>
      </c>
      <c r="B14" s="30" t="s">
        <v>19</v>
      </c>
      <c r="C14" s="31">
        <f t="shared" si="1"/>
        <v>210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>
        <f>SUM(N15:N16)</f>
        <v>64</v>
      </c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>
        <f t="shared" ref="AB14" si="2">SUM(AB15:AB16)</f>
        <v>80</v>
      </c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>
        <f t="shared" ref="AV14" si="3">SUM(AV15:AV16)</f>
        <v>66</v>
      </c>
    </row>
    <row r="15" spans="1:972" ht="9.75" customHeight="1">
      <c r="A15" s="29" t="s">
        <v>20</v>
      </c>
      <c r="B15" s="30" t="s">
        <v>21</v>
      </c>
      <c r="C15" s="31">
        <f t="shared" si="1"/>
        <v>108</v>
      </c>
      <c r="D15" s="31"/>
      <c r="E15" s="32">
        <v>1</v>
      </c>
      <c r="F15" s="32">
        <v>1</v>
      </c>
      <c r="G15" s="32">
        <v>1</v>
      </c>
      <c r="H15" s="32">
        <v>1</v>
      </c>
      <c r="I15" s="32">
        <v>1</v>
      </c>
      <c r="J15" s="31"/>
      <c r="K15" s="31"/>
      <c r="L15" s="31"/>
      <c r="M15" s="31"/>
      <c r="N15" s="31">
        <f>E15*E5+F15*F5+G15*G5+H15*H5+I15*I5</f>
        <v>32</v>
      </c>
      <c r="O15" s="31">
        <v>1</v>
      </c>
      <c r="P15" s="31">
        <v>1</v>
      </c>
      <c r="Q15" s="31">
        <v>1</v>
      </c>
      <c r="R15" s="31">
        <v>1</v>
      </c>
      <c r="S15" s="31">
        <v>1</v>
      </c>
      <c r="T15" s="31">
        <v>1</v>
      </c>
      <c r="U15" s="31"/>
      <c r="V15" s="31">
        <v>1</v>
      </c>
      <c r="W15" s="31">
        <v>1</v>
      </c>
      <c r="X15" s="31">
        <v>1</v>
      </c>
      <c r="Y15" s="31">
        <v>1</v>
      </c>
      <c r="Z15" s="31">
        <v>1</v>
      </c>
      <c r="AA15" s="31">
        <v>1</v>
      </c>
      <c r="AB15" s="31">
        <f>O15*O5+P15*P5+Q15*Q5+R15*R5+S15*S5+T15*T5+V15*V5+W15*W5+X15*X5+Y15*Y5+Z15*Z5+AA15*AA5</f>
        <v>40</v>
      </c>
      <c r="AC15" s="31">
        <v>1</v>
      </c>
      <c r="AD15" s="31">
        <v>1</v>
      </c>
      <c r="AE15" s="31">
        <v>1</v>
      </c>
      <c r="AF15" s="31">
        <v>3</v>
      </c>
      <c r="AG15" s="31"/>
      <c r="AH15" s="31">
        <v>2</v>
      </c>
      <c r="AI15" s="31">
        <v>1</v>
      </c>
      <c r="AJ15" s="31">
        <v>1</v>
      </c>
      <c r="AK15" s="31">
        <v>1</v>
      </c>
      <c r="AL15" s="31">
        <v>1</v>
      </c>
      <c r="AM15" s="31">
        <v>1</v>
      </c>
      <c r="AN15" s="31">
        <v>2</v>
      </c>
      <c r="AO15" s="31">
        <v>1</v>
      </c>
      <c r="AP15" s="31">
        <v>1</v>
      </c>
      <c r="AQ15" s="31"/>
      <c r="AR15" s="31"/>
      <c r="AS15" s="31"/>
      <c r="AT15" s="31"/>
      <c r="AU15" s="31"/>
      <c r="AV15" s="31">
        <f>AC15*AC5+AD15*AD5+AE15*AE5+AF15*AF5+AH15*AH5+AI15*AI5+AJ15*AJ5+AK15*AK5+AL15*AL5+AM15*AM5+AN15*AN5+AO15*AO5+AP15*AP5</f>
        <v>36</v>
      </c>
    </row>
    <row r="16" spans="1:972" ht="9.75" customHeight="1">
      <c r="A16" s="29" t="s">
        <v>23</v>
      </c>
      <c r="B16" s="30" t="s">
        <v>22</v>
      </c>
      <c r="C16" s="31">
        <f t="shared" si="1"/>
        <v>102</v>
      </c>
      <c r="D16" s="31"/>
      <c r="E16" s="32">
        <v>1</v>
      </c>
      <c r="F16" s="32">
        <v>1</v>
      </c>
      <c r="G16" s="32">
        <v>1</v>
      </c>
      <c r="H16" s="32">
        <v>1</v>
      </c>
      <c r="I16" s="32">
        <v>1</v>
      </c>
      <c r="J16" s="31"/>
      <c r="K16" s="31"/>
      <c r="L16" s="31"/>
      <c r="M16" s="31"/>
      <c r="N16" s="31">
        <f>E16*E5+F16*F5+G16*G5+H16*H5+I16*I5</f>
        <v>32</v>
      </c>
      <c r="O16" s="31">
        <v>1</v>
      </c>
      <c r="P16" s="31">
        <v>1</v>
      </c>
      <c r="Q16" s="31">
        <v>1</v>
      </c>
      <c r="R16" s="31">
        <v>1</v>
      </c>
      <c r="S16" s="31">
        <v>1</v>
      </c>
      <c r="T16" s="31">
        <v>1</v>
      </c>
      <c r="U16" s="31"/>
      <c r="V16" s="31">
        <v>1</v>
      </c>
      <c r="W16" s="31">
        <v>1</v>
      </c>
      <c r="X16" s="31">
        <v>1</v>
      </c>
      <c r="Y16" s="31">
        <v>1</v>
      </c>
      <c r="Z16" s="31">
        <v>1</v>
      </c>
      <c r="AA16" s="31">
        <v>1</v>
      </c>
      <c r="AB16" s="31">
        <f>O16*O5+P16*P5+Q16*Q5+R16*R5+S16*S5+T16*T5+V16*V5+W16*W5+X16*X5+Y16*Y5+Z16*Z5+AA16*AA5</f>
        <v>40</v>
      </c>
      <c r="AC16" s="31">
        <v>1</v>
      </c>
      <c r="AD16" s="31">
        <v>1</v>
      </c>
      <c r="AE16" s="31">
        <v>1</v>
      </c>
      <c r="AF16" s="31">
        <v>1</v>
      </c>
      <c r="AG16" s="31"/>
      <c r="AH16" s="31">
        <v>1</v>
      </c>
      <c r="AI16" s="31">
        <v>1</v>
      </c>
      <c r="AJ16" s="31">
        <v>1</v>
      </c>
      <c r="AK16" s="31">
        <v>1</v>
      </c>
      <c r="AL16" s="31">
        <v>1</v>
      </c>
      <c r="AM16" s="31">
        <v>1</v>
      </c>
      <c r="AN16" s="31">
        <v>1</v>
      </c>
      <c r="AO16" s="31">
        <v>3</v>
      </c>
      <c r="AP16" s="31">
        <v>1</v>
      </c>
      <c r="AQ16" s="31"/>
      <c r="AR16" s="31"/>
      <c r="AS16" s="31"/>
      <c r="AT16" s="31"/>
      <c r="AU16" s="31"/>
      <c r="AV16" s="31">
        <f>AC16*AC5+AD16*AD5+AE16*AE5+AF16*AF5+AH16*AH5+AI16*AI5+AJ16*AJ5+AK16*AK5+AL16*AL5+AM16*AM5+AN16*AN5+AO16*AO5+AP16*AP5</f>
        <v>30</v>
      </c>
    </row>
    <row r="17" spans="1:48" ht="9.75" customHeight="1">
      <c r="A17" s="29" t="s">
        <v>24</v>
      </c>
      <c r="B17" s="29" t="s">
        <v>25</v>
      </c>
      <c r="C17" s="31">
        <f t="shared" si="1"/>
        <v>105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>
        <v>1</v>
      </c>
      <c r="P17" s="31">
        <v>1</v>
      </c>
      <c r="Q17" s="31">
        <v>1</v>
      </c>
      <c r="R17" s="31">
        <v>1</v>
      </c>
      <c r="S17" s="31">
        <v>1</v>
      </c>
      <c r="T17" s="31">
        <v>1</v>
      </c>
      <c r="U17" s="31"/>
      <c r="V17" s="31">
        <v>1</v>
      </c>
      <c r="W17" s="31">
        <v>1</v>
      </c>
      <c r="X17" s="31">
        <v>1</v>
      </c>
      <c r="Y17" s="31">
        <v>1</v>
      </c>
      <c r="Z17" s="31">
        <v>1</v>
      </c>
      <c r="AA17" s="31">
        <v>1</v>
      </c>
      <c r="AB17" s="31">
        <f>O17*$O$5+P17*$P$5+Q17*$Q$5+R17*$R$5+S17*$S$5+T17*$T$5+V17*$V$5+W17*$W$5+X17*$X$5+Y17*$Y$5+Z17*$Z$5+AA17*$AA$5</f>
        <v>40</v>
      </c>
      <c r="AC17" s="31">
        <v>3</v>
      </c>
      <c r="AD17" s="31">
        <v>3</v>
      </c>
      <c r="AE17" s="31">
        <v>3</v>
      </c>
      <c r="AF17" s="31">
        <v>1</v>
      </c>
      <c r="AG17" s="31"/>
      <c r="AH17" s="31">
        <v>2</v>
      </c>
      <c r="AI17" s="31">
        <v>2</v>
      </c>
      <c r="AJ17" s="31">
        <v>1</v>
      </c>
      <c r="AK17" s="31">
        <v>2</v>
      </c>
      <c r="AL17" s="31">
        <v>3</v>
      </c>
      <c r="AM17" s="31">
        <v>2</v>
      </c>
      <c r="AN17" s="31">
        <v>3</v>
      </c>
      <c r="AO17" s="31">
        <v>2</v>
      </c>
      <c r="AP17" s="31">
        <v>3</v>
      </c>
      <c r="AQ17" s="31"/>
      <c r="AR17" s="31"/>
      <c r="AS17" s="31"/>
      <c r="AT17" s="31"/>
      <c r="AU17" s="31"/>
      <c r="AV17" s="31">
        <f>AC17*AC5+AD17*AD5+AE17*AE5+AF17*AF5+AH17*AH5+AI17*AI5+AJ17*AJ5+AK17*AK5+AL17*AL5+AM17*AM5+AN17*AN5+AO17*AO5+AP17*AP5</f>
        <v>65</v>
      </c>
    </row>
    <row r="18" spans="1:48" ht="9.75" customHeight="1">
      <c r="A18" s="29" t="s">
        <v>26</v>
      </c>
      <c r="B18" s="30" t="s">
        <v>27</v>
      </c>
      <c r="C18" s="31">
        <f t="shared" si="1"/>
        <v>300</v>
      </c>
      <c r="D18" s="31"/>
      <c r="E18" s="32">
        <v>3</v>
      </c>
      <c r="F18" s="32">
        <v>3</v>
      </c>
      <c r="G18" s="32">
        <v>3</v>
      </c>
      <c r="H18" s="32">
        <v>3</v>
      </c>
      <c r="I18" s="32">
        <v>3</v>
      </c>
      <c r="J18" s="28"/>
      <c r="K18" s="28"/>
      <c r="L18" s="28"/>
      <c r="M18" s="28"/>
      <c r="N18" s="28">
        <f>E18*E5+F18*F5+G18*G5+H18*H5+I18*I5</f>
        <v>96</v>
      </c>
      <c r="O18" s="31">
        <v>3</v>
      </c>
      <c r="P18" s="31">
        <v>3</v>
      </c>
      <c r="Q18" s="31">
        <v>3</v>
      </c>
      <c r="R18" s="31">
        <v>3</v>
      </c>
      <c r="S18" s="31">
        <v>3</v>
      </c>
      <c r="T18" s="31">
        <v>3</v>
      </c>
      <c r="U18" s="31"/>
      <c r="V18" s="31">
        <v>3</v>
      </c>
      <c r="W18" s="31">
        <v>3</v>
      </c>
      <c r="X18" s="31">
        <v>3</v>
      </c>
      <c r="Y18" s="31">
        <v>3</v>
      </c>
      <c r="Z18" s="31">
        <v>3</v>
      </c>
      <c r="AA18" s="31">
        <v>3</v>
      </c>
      <c r="AB18" s="28">
        <f>O18*O5+P18*P5+Q18*Q5+R18*R5+S18*S5+T18*T5+V18*V5+W18*W5+X18*X5+Y18*Y5+Z18*Z5+AA18*AA5</f>
        <v>120</v>
      </c>
      <c r="AC18" s="31">
        <v>3</v>
      </c>
      <c r="AD18" s="31">
        <v>3</v>
      </c>
      <c r="AE18" s="31">
        <v>3</v>
      </c>
      <c r="AF18" s="31">
        <v>3</v>
      </c>
      <c r="AG18" s="31"/>
      <c r="AH18" s="31">
        <v>3</v>
      </c>
      <c r="AI18" s="31">
        <v>3</v>
      </c>
      <c r="AJ18" s="31">
        <v>3</v>
      </c>
      <c r="AK18" s="31">
        <v>3</v>
      </c>
      <c r="AL18" s="31">
        <v>3</v>
      </c>
      <c r="AM18" s="31">
        <v>3</v>
      </c>
      <c r="AN18" s="31">
        <v>3</v>
      </c>
      <c r="AO18" s="31">
        <v>3</v>
      </c>
      <c r="AP18" s="31">
        <v>3</v>
      </c>
      <c r="AQ18" s="31"/>
      <c r="AR18" s="31"/>
      <c r="AS18" s="31"/>
      <c r="AT18" s="31"/>
      <c r="AU18" s="31"/>
      <c r="AV18" s="28">
        <f>AC18*AC5+AD18*AD5+AE18*AE5+AF18*AF5+AH18*AH5+AI18*AI5+AJ18*AJ5+AK18*AK5+AL18*AL5+AM18*AM5+AN18*AN5+AO18*AO5+AP18*AP5</f>
        <v>84</v>
      </c>
    </row>
    <row r="19" spans="1:48" ht="9.75" customHeight="1">
      <c r="A19" s="33" t="s">
        <v>28</v>
      </c>
      <c r="B19" s="27" t="s">
        <v>29</v>
      </c>
      <c r="C19" s="28">
        <f t="shared" si="1"/>
        <v>594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28">
        <f>SUM(N20:N22)</f>
        <v>152</v>
      </c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28">
        <f>AB20+AB21+AB22+AB23</f>
        <v>210</v>
      </c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28">
        <f>AV20+AV21+AV22+AV23</f>
        <v>232</v>
      </c>
    </row>
    <row r="20" spans="1:48" ht="9.75" customHeight="1">
      <c r="A20" s="29" t="s">
        <v>30</v>
      </c>
      <c r="B20" s="30" t="s">
        <v>34</v>
      </c>
      <c r="C20" s="31">
        <f t="shared" si="1"/>
        <v>245</v>
      </c>
      <c r="D20" s="31"/>
      <c r="E20" s="32">
        <v>3</v>
      </c>
      <c r="F20" s="32">
        <v>2</v>
      </c>
      <c r="G20" s="32">
        <v>2</v>
      </c>
      <c r="H20" s="32">
        <v>2</v>
      </c>
      <c r="I20" s="32">
        <v>2</v>
      </c>
      <c r="J20" s="31"/>
      <c r="K20" s="31"/>
      <c r="L20" s="31"/>
      <c r="M20" s="31"/>
      <c r="N20" s="31">
        <f>E20*E5+F20*F5+G20*G5+H20*H5+I20*I5</f>
        <v>72</v>
      </c>
      <c r="O20" s="31">
        <v>1</v>
      </c>
      <c r="P20" s="31">
        <v>2</v>
      </c>
      <c r="Q20" s="31">
        <v>3</v>
      </c>
      <c r="R20" s="31">
        <v>4</v>
      </c>
      <c r="S20" s="31">
        <v>1</v>
      </c>
      <c r="T20" s="31">
        <v>1</v>
      </c>
      <c r="U20" s="31"/>
      <c r="V20" s="31">
        <v>1</v>
      </c>
      <c r="W20" s="31">
        <v>3</v>
      </c>
      <c r="X20" s="31">
        <v>1</v>
      </c>
      <c r="Y20" s="31">
        <v>2</v>
      </c>
      <c r="Z20" s="31">
        <v>2</v>
      </c>
      <c r="AA20" s="31">
        <v>3</v>
      </c>
      <c r="AB20" s="31">
        <f>O20*$O$5+P20*$P$5+Q20*$Q$5+R20*$R$5+S20*$S$5+T20*$T$5+V20*$V$5+W20*$W$5+X20*$X$5+Y20*$Y$5+Z20*$Z$5+AA20*$AA$5</f>
        <v>81</v>
      </c>
      <c r="AC20" s="31">
        <v>3</v>
      </c>
      <c r="AD20" s="31">
        <v>3</v>
      </c>
      <c r="AE20" s="31">
        <v>3</v>
      </c>
      <c r="AF20" s="31">
        <v>4</v>
      </c>
      <c r="AG20" s="31"/>
      <c r="AH20" s="31">
        <v>3</v>
      </c>
      <c r="AI20" s="31">
        <v>4</v>
      </c>
      <c r="AJ20" s="31">
        <v>3</v>
      </c>
      <c r="AK20" s="31">
        <v>3</v>
      </c>
      <c r="AL20" s="31">
        <v>4</v>
      </c>
      <c r="AM20" s="31">
        <v>4</v>
      </c>
      <c r="AN20" s="31">
        <v>3</v>
      </c>
      <c r="AO20" s="31">
        <v>3</v>
      </c>
      <c r="AP20" s="31">
        <v>3</v>
      </c>
      <c r="AQ20" s="31"/>
      <c r="AR20" s="31"/>
      <c r="AS20" s="31"/>
      <c r="AT20" s="31"/>
      <c r="AU20" s="31"/>
      <c r="AV20" s="31">
        <f>AC20*AC5+AD20*AD5+AE20*AE5+AF20*AF5+AH20*AH5+AI20*AI5+AJ20*AJ5+AK20*AK5+AL20*AL5+AM20*AM5+AN20*AN5+AO20*AO5+AP20*AP5</f>
        <v>92</v>
      </c>
    </row>
    <row r="21" spans="1:48" ht="9.75" customHeight="1">
      <c r="A21" s="29" t="s">
        <v>31</v>
      </c>
      <c r="B21" s="30" t="s">
        <v>35</v>
      </c>
      <c r="C21" s="31">
        <f t="shared" si="1"/>
        <v>140</v>
      </c>
      <c r="D21" s="31"/>
      <c r="E21" s="32">
        <v>2</v>
      </c>
      <c r="F21" s="32">
        <v>1</v>
      </c>
      <c r="G21" s="32">
        <v>1</v>
      </c>
      <c r="H21" s="32">
        <v>1</v>
      </c>
      <c r="I21" s="32">
        <v>1</v>
      </c>
      <c r="J21" s="31"/>
      <c r="K21" s="31"/>
      <c r="L21" s="31"/>
      <c r="M21" s="31"/>
      <c r="N21" s="31">
        <f>E21*E5+F21*F5+G21*G5+H21*H5+I21*I5</f>
        <v>40</v>
      </c>
      <c r="O21" s="31">
        <v>1</v>
      </c>
      <c r="P21" s="31">
        <v>1</v>
      </c>
      <c r="Q21" s="31">
        <v>1</v>
      </c>
      <c r="R21" s="31">
        <v>1</v>
      </c>
      <c r="S21" s="31">
        <v>1</v>
      </c>
      <c r="T21" s="31">
        <v>1</v>
      </c>
      <c r="U21" s="31"/>
      <c r="V21" s="31">
        <v>1</v>
      </c>
      <c r="W21" s="31">
        <v>1</v>
      </c>
      <c r="X21" s="31">
        <v>1</v>
      </c>
      <c r="Y21" s="31">
        <v>1</v>
      </c>
      <c r="Z21" s="31">
        <v>1</v>
      </c>
      <c r="AA21" s="31">
        <v>1</v>
      </c>
      <c r="AB21" s="31">
        <f>O21*$O$5+P21*$P$5+Q21*$Q$5+R21*$R$5+S21*$S$5+T21*$T$5+V21*$V$5+W21*$W$5+X21*$X$5+Y21*$Y$5+Z21*$Z$5+AA21*$AA$5</f>
        <v>40</v>
      </c>
      <c r="AC21" s="31">
        <v>3</v>
      </c>
      <c r="AD21" s="31">
        <v>3</v>
      </c>
      <c r="AE21" s="31">
        <v>2</v>
      </c>
      <c r="AF21" s="31">
        <v>2</v>
      </c>
      <c r="AG21" s="31"/>
      <c r="AH21" s="31">
        <v>2</v>
      </c>
      <c r="AI21" s="31">
        <v>2</v>
      </c>
      <c r="AJ21" s="31">
        <v>2</v>
      </c>
      <c r="AK21" s="31">
        <v>2</v>
      </c>
      <c r="AL21" s="31">
        <v>2</v>
      </c>
      <c r="AM21" s="31">
        <v>2</v>
      </c>
      <c r="AN21" s="31">
        <v>2</v>
      </c>
      <c r="AO21" s="31">
        <v>3</v>
      </c>
      <c r="AP21" s="31"/>
      <c r="AQ21" s="31"/>
      <c r="AR21" s="31"/>
      <c r="AS21" s="31"/>
      <c r="AT21" s="31"/>
      <c r="AU21" s="31"/>
      <c r="AV21" s="31">
        <f>AC21*AC5+AD21*AD5+AE21*AE5+AF21*AF5+AH21*AH5+AI21*AI5+AJ21*AJ5+AK21*AK5+AL21*AL5+AM21*AM5+AN21*AN5+AO21*AO5</f>
        <v>60</v>
      </c>
    </row>
    <row r="22" spans="1:48" ht="9.75" customHeight="1">
      <c r="A22" s="29" t="s">
        <v>32</v>
      </c>
      <c r="B22" s="30" t="s">
        <v>36</v>
      </c>
      <c r="C22" s="31">
        <f t="shared" si="1"/>
        <v>122</v>
      </c>
      <c r="D22" s="31"/>
      <c r="E22" s="32">
        <v>2</v>
      </c>
      <c r="F22" s="32">
        <v>1</v>
      </c>
      <c r="G22" s="32">
        <v>1</v>
      </c>
      <c r="H22" s="32">
        <v>1</v>
      </c>
      <c r="I22" s="32">
        <v>1</v>
      </c>
      <c r="J22" s="31"/>
      <c r="K22" s="31"/>
      <c r="L22" s="31"/>
      <c r="M22" s="31"/>
      <c r="N22" s="31">
        <f>E22*E5+F22*F5+G22*G5+H22*H5+I22*I5</f>
        <v>40</v>
      </c>
      <c r="O22" s="31">
        <v>1</v>
      </c>
      <c r="P22" s="31">
        <v>1</v>
      </c>
      <c r="Q22" s="31">
        <v>2</v>
      </c>
      <c r="R22" s="31">
        <v>1</v>
      </c>
      <c r="S22" s="31">
        <v>1</v>
      </c>
      <c r="T22" s="31">
        <v>1</v>
      </c>
      <c r="U22" s="31"/>
      <c r="V22" s="31">
        <v>1</v>
      </c>
      <c r="W22" s="31">
        <v>1</v>
      </c>
      <c r="X22" s="31">
        <v>1</v>
      </c>
      <c r="Y22" s="31">
        <v>1</v>
      </c>
      <c r="Z22" s="31">
        <v>2</v>
      </c>
      <c r="AA22" s="31">
        <v>1</v>
      </c>
      <c r="AB22" s="31">
        <f>O22*$O$5+P22*$P$5+Q22*$Q$5+R22*$R$5+S22*$S$5+T22*$T$5+V22*$V$5+W22*$W$5+X22*$X$5+Y22*$Y$5+Z22*$Z$5+AA22*$AA$5</f>
        <v>45</v>
      </c>
      <c r="AC22" s="31">
        <v>4</v>
      </c>
      <c r="AD22" s="31">
        <v>2</v>
      </c>
      <c r="AE22" s="31">
        <v>1</v>
      </c>
      <c r="AF22" s="31">
        <v>1</v>
      </c>
      <c r="AG22" s="31"/>
      <c r="AH22" s="31">
        <v>1</v>
      </c>
      <c r="AI22" s="31">
        <v>1</v>
      </c>
      <c r="AJ22" s="31">
        <v>1</v>
      </c>
      <c r="AK22" s="31">
        <v>1</v>
      </c>
      <c r="AL22" s="31">
        <v>1</v>
      </c>
      <c r="AM22" s="31">
        <v>1</v>
      </c>
      <c r="AN22" s="31">
        <v>1</v>
      </c>
      <c r="AO22" s="31"/>
      <c r="AP22" s="31"/>
      <c r="AQ22" s="31"/>
      <c r="AR22" s="31"/>
      <c r="AS22" s="31"/>
      <c r="AT22" s="31"/>
      <c r="AU22" s="31"/>
      <c r="AV22" s="31">
        <f>AC22*AC5+AD22*AD5+AE22*AE5+AF22*AF5+AH22*AH5+AI22*AI5+AJ22*AJ5+AK22*AK5+AL22*AL5+AM22*AM5+AN22*AN5+AO22*AO5+AP22*AP5</f>
        <v>37</v>
      </c>
    </row>
    <row r="23" spans="1:48" ht="9.75" customHeight="1">
      <c r="A23" s="29" t="s">
        <v>33</v>
      </c>
      <c r="B23" s="30" t="s">
        <v>37</v>
      </c>
      <c r="C23" s="31">
        <f t="shared" si="1"/>
        <v>87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>
        <v>1</v>
      </c>
      <c r="P23" s="31">
        <v>1</v>
      </c>
      <c r="Q23" s="31">
        <v>1</v>
      </c>
      <c r="R23" s="31">
        <v>1</v>
      </c>
      <c r="S23" s="31">
        <v>1</v>
      </c>
      <c r="T23" s="31">
        <v>2</v>
      </c>
      <c r="U23" s="31"/>
      <c r="V23" s="31">
        <v>1</v>
      </c>
      <c r="W23" s="31">
        <v>1</v>
      </c>
      <c r="X23" s="31">
        <v>1</v>
      </c>
      <c r="Y23" s="31">
        <v>1</v>
      </c>
      <c r="Z23" s="31">
        <v>2</v>
      </c>
      <c r="AA23" s="31">
        <v>2</v>
      </c>
      <c r="AB23" s="31">
        <f>O23*$O$5+P23*$P$5+Q23*$Q$5+R23*$R$5+S23*$S$5+T23*$T$5+V23*$V$5+W23*$W$5+X23*$X$5+Y23*$Y$5+Z23*$Z$5+AA23*$AA$5</f>
        <v>44</v>
      </c>
      <c r="AC23" s="31">
        <v>1</v>
      </c>
      <c r="AD23" s="31">
        <v>1</v>
      </c>
      <c r="AE23" s="31">
        <v>1</v>
      </c>
      <c r="AF23" s="31">
        <v>2</v>
      </c>
      <c r="AG23" s="31"/>
      <c r="AH23" s="31">
        <v>2</v>
      </c>
      <c r="AI23" s="31">
        <v>2</v>
      </c>
      <c r="AJ23" s="31">
        <v>2</v>
      </c>
      <c r="AK23" s="31">
        <v>1</v>
      </c>
      <c r="AL23" s="31">
        <v>3</v>
      </c>
      <c r="AM23" s="31">
        <v>1</v>
      </c>
      <c r="AN23" s="31">
        <v>1</v>
      </c>
      <c r="AO23" s="31">
        <v>1</v>
      </c>
      <c r="AP23" s="31">
        <v>2</v>
      </c>
      <c r="AQ23" s="31"/>
      <c r="AR23" s="31"/>
      <c r="AS23" s="31"/>
      <c r="AT23" s="31"/>
      <c r="AU23" s="31"/>
      <c r="AV23" s="31">
        <f>AC23*AC5+AD23*AD5+AE23*AE5+AF23*AF5+AH23*AH5+AI23*AI5+AJ23*AJ5+AK23*AK5+AL23*AL5+AM23*AM5+AN23*AN5+AO23*AO5+AP23*AP5</f>
        <v>43</v>
      </c>
    </row>
    <row r="24" spans="1:48" ht="9.75" customHeight="1">
      <c r="A24" s="33" t="s">
        <v>38</v>
      </c>
      <c r="B24" s="27" t="s">
        <v>39</v>
      </c>
      <c r="C24" s="28">
        <f>SUM(C25:C26)</f>
        <v>210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28">
        <v>35</v>
      </c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28">
        <f t="shared" ref="AB24" si="4">SUM(AB25:AB26)</f>
        <v>140</v>
      </c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28">
        <f>AV25+AV26</f>
        <v>35</v>
      </c>
    </row>
    <row r="25" spans="1:48" ht="9.75" customHeight="1">
      <c r="A25" s="29" t="s">
        <v>40</v>
      </c>
      <c r="B25" s="30" t="s">
        <v>42</v>
      </c>
      <c r="C25" s="31">
        <f>N25+AB25+AV25</f>
        <v>105</v>
      </c>
      <c r="D25" s="31"/>
      <c r="E25" s="32">
        <v>1</v>
      </c>
      <c r="F25" s="32">
        <v>1</v>
      </c>
      <c r="G25" s="32">
        <v>3</v>
      </c>
      <c r="H25" s="32">
        <v>1</v>
      </c>
      <c r="I25" s="32">
        <v>2</v>
      </c>
      <c r="J25" s="31"/>
      <c r="K25" s="31"/>
      <c r="L25" s="31"/>
      <c r="M25" s="31"/>
      <c r="N25" s="31">
        <f>E25*E5+F25*F5+G25*G5+H25*H5+I25*I5</f>
        <v>35</v>
      </c>
      <c r="O25" s="31">
        <v>2</v>
      </c>
      <c r="P25" s="31">
        <v>2</v>
      </c>
      <c r="Q25" s="31">
        <v>2</v>
      </c>
      <c r="R25" s="31">
        <v>2</v>
      </c>
      <c r="S25" s="31">
        <v>2</v>
      </c>
      <c r="T25" s="31">
        <v>2</v>
      </c>
      <c r="U25" s="31"/>
      <c r="V25" s="31">
        <v>1</v>
      </c>
      <c r="W25" s="31">
        <v>2</v>
      </c>
      <c r="X25" s="31">
        <v>2</v>
      </c>
      <c r="Y25" s="31">
        <v>2</v>
      </c>
      <c r="Z25" s="31">
        <v>1</v>
      </c>
      <c r="AA25" s="31">
        <v>1</v>
      </c>
      <c r="AB25" s="31">
        <f>O25*$O$5+P25*$P$5+Q25*$Q$5+R25*$R$5+S25*$S$5+T25*$T$5+V25*$V$5+W25*$W$5+X25*$X$5+Y25*$Y$5+Z25*$Z$5+AA25*$AA$5</f>
        <v>70</v>
      </c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</row>
    <row r="26" spans="1:48" ht="9.75" customHeight="1">
      <c r="A26" s="29" t="s">
        <v>41</v>
      </c>
      <c r="B26" s="30" t="s">
        <v>43</v>
      </c>
      <c r="C26" s="31">
        <f>N26+AB26+AV26</f>
        <v>105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>
        <v>2</v>
      </c>
      <c r="P26" s="31">
        <v>2</v>
      </c>
      <c r="Q26" s="31">
        <v>2</v>
      </c>
      <c r="R26" s="31">
        <v>2</v>
      </c>
      <c r="S26" s="31">
        <v>2</v>
      </c>
      <c r="T26" s="31">
        <v>2</v>
      </c>
      <c r="U26" s="31"/>
      <c r="V26" s="31">
        <v>1</v>
      </c>
      <c r="W26" s="31">
        <v>2</v>
      </c>
      <c r="X26" s="31">
        <v>2</v>
      </c>
      <c r="Y26" s="31">
        <v>2</v>
      </c>
      <c r="Z26" s="31">
        <v>1</v>
      </c>
      <c r="AA26" s="31">
        <v>1</v>
      </c>
      <c r="AB26" s="31">
        <f>O26*$O$5+P26*$P$5+Q26*$Q$5+R26*$R$5+S26*$S$5+T26*$T$5+V26*$V$5+W26*$W$5+X26*$X$5+Y26*$Y$5+Z26*$Z$5+AA26*$AA$5</f>
        <v>70</v>
      </c>
      <c r="AC26" s="31">
        <v>1</v>
      </c>
      <c r="AD26" s="31">
        <v>1</v>
      </c>
      <c r="AE26" s="31">
        <v>1</v>
      </c>
      <c r="AF26" s="31">
        <v>2</v>
      </c>
      <c r="AG26" s="31"/>
      <c r="AH26" s="31">
        <v>1</v>
      </c>
      <c r="AI26" s="31">
        <v>1</v>
      </c>
      <c r="AJ26" s="31">
        <v>1</v>
      </c>
      <c r="AK26" s="31">
        <v>2</v>
      </c>
      <c r="AL26" s="31">
        <v>1</v>
      </c>
      <c r="AM26" s="31">
        <v>1</v>
      </c>
      <c r="AN26" s="31">
        <v>2</v>
      </c>
      <c r="AO26" s="31">
        <v>2</v>
      </c>
      <c r="AP26" s="31">
        <v>1</v>
      </c>
      <c r="AQ26" s="31"/>
      <c r="AR26" s="31"/>
      <c r="AS26" s="31"/>
      <c r="AT26" s="31"/>
      <c r="AU26" s="31"/>
      <c r="AV26" s="31">
        <f>AC26*AC5+AD26*AD5+AE26*AE5+AF26*AF5+AH26*AH5+AI26*AI5+AJ26*AJ5+AK26*AK5+AL26*AL5+AM26*AM5+AN26*AN5+AO26*AO5+AP26*AP5</f>
        <v>35</v>
      </c>
    </row>
    <row r="27" spans="1:48" ht="20.25" customHeight="1">
      <c r="A27" s="34" t="s">
        <v>44</v>
      </c>
      <c r="B27" s="35" t="s">
        <v>45</v>
      </c>
      <c r="C27" s="28">
        <f>N27+AV27</f>
        <v>43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28">
        <f>N28+N29+N30+N31</f>
        <v>34</v>
      </c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28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>
        <v>9</v>
      </c>
      <c r="AT27" s="31"/>
      <c r="AU27" s="31"/>
      <c r="AV27" s="28">
        <v>9</v>
      </c>
    </row>
    <row r="28" spans="1:48" ht="9.75" customHeight="1">
      <c r="A28" s="29" t="s">
        <v>48</v>
      </c>
      <c r="B28" s="36" t="s">
        <v>149</v>
      </c>
      <c r="C28" s="32">
        <v>10</v>
      </c>
      <c r="D28" s="32">
        <v>4</v>
      </c>
      <c r="E28" s="32"/>
      <c r="F28" s="31">
        <v>1</v>
      </c>
      <c r="G28" s="31">
        <v>1</v>
      </c>
      <c r="H28" s="31"/>
      <c r="I28" s="31"/>
      <c r="J28" s="31"/>
      <c r="K28" s="31"/>
      <c r="L28" s="31"/>
      <c r="M28" s="31"/>
      <c r="N28" s="31">
        <v>10</v>
      </c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</row>
    <row r="29" spans="1:48" ht="9.75" customHeight="1">
      <c r="A29" s="29" t="s">
        <v>49</v>
      </c>
      <c r="B29" s="37" t="s">
        <v>146</v>
      </c>
      <c r="C29" s="32">
        <v>9</v>
      </c>
      <c r="D29" s="38"/>
      <c r="E29" s="32"/>
      <c r="F29" s="32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>
        <v>1</v>
      </c>
      <c r="AI29" s="31">
        <v>1</v>
      </c>
      <c r="AJ29" s="31">
        <v>1</v>
      </c>
      <c r="AK29" s="31"/>
      <c r="AL29" s="31"/>
      <c r="AM29" s="31"/>
      <c r="AN29" s="31"/>
      <c r="AO29" s="31"/>
      <c r="AP29" s="31"/>
      <c r="AQ29" s="31"/>
      <c r="AR29" s="31"/>
      <c r="AS29" s="31">
        <v>9</v>
      </c>
      <c r="AT29" s="31"/>
      <c r="AU29" s="31"/>
      <c r="AV29" s="31">
        <v>9</v>
      </c>
    </row>
    <row r="30" spans="1:48" ht="9.75" customHeight="1">
      <c r="A30" s="29" t="s">
        <v>50</v>
      </c>
      <c r="B30" s="36" t="s">
        <v>150</v>
      </c>
      <c r="C30" s="32">
        <v>8</v>
      </c>
      <c r="D30" s="38"/>
      <c r="E30" s="32">
        <v>1</v>
      </c>
      <c r="F30" s="31"/>
      <c r="G30" s="31"/>
      <c r="H30" s="31"/>
      <c r="I30" s="31"/>
      <c r="J30" s="31"/>
      <c r="K30" s="31"/>
      <c r="L30" s="31"/>
      <c r="M30" s="31"/>
      <c r="N30" s="31">
        <v>8</v>
      </c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</row>
    <row r="31" spans="1:48" ht="9.75" customHeight="1">
      <c r="A31" s="29" t="s">
        <v>148</v>
      </c>
      <c r="B31" s="36" t="s">
        <v>151</v>
      </c>
      <c r="C31" s="32">
        <v>16</v>
      </c>
      <c r="D31" s="38"/>
      <c r="E31" s="32">
        <v>2</v>
      </c>
      <c r="F31" s="32"/>
      <c r="G31" s="31"/>
      <c r="H31" s="31"/>
      <c r="I31" s="31"/>
      <c r="J31" s="31"/>
      <c r="K31" s="31"/>
      <c r="L31" s="31"/>
      <c r="M31" s="31"/>
      <c r="N31" s="31">
        <v>16</v>
      </c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</row>
    <row r="32" spans="1:48" ht="20.25" customHeight="1">
      <c r="A32" s="39" t="s">
        <v>51</v>
      </c>
      <c r="B32" s="35" t="s">
        <v>52</v>
      </c>
      <c r="C32" s="28">
        <f>N32+AB32+AV32</f>
        <v>753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28">
        <v>335</v>
      </c>
      <c r="O32" s="31"/>
      <c r="P32" s="31"/>
      <c r="Q32" s="31"/>
      <c r="R32" s="31"/>
      <c r="S32" s="31"/>
      <c r="T32" s="31"/>
      <c r="U32" s="31">
        <f>SUM(U39:U42)</f>
        <v>142</v>
      </c>
      <c r="V32" s="31"/>
      <c r="W32" s="31"/>
      <c r="X32" s="31"/>
      <c r="Y32" s="31"/>
      <c r="Z32" s="31"/>
      <c r="AA32" s="31"/>
      <c r="AB32" s="28">
        <f>SUM(AB39:AB42)</f>
        <v>330</v>
      </c>
      <c r="AC32" s="31"/>
      <c r="AD32" s="31"/>
      <c r="AE32" s="31"/>
      <c r="AF32" s="31"/>
      <c r="AG32" s="31">
        <f>SUM(AG39:AG42)</f>
        <v>234</v>
      </c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>
        <f>SUM(AS39:AS42)</f>
        <v>42</v>
      </c>
      <c r="AT32" s="31"/>
      <c r="AU32" s="31"/>
      <c r="AV32" s="28">
        <f>SUM(AV39:AV42)</f>
        <v>88</v>
      </c>
    </row>
    <row r="33" spans="1:48" ht="12.75" customHeight="1">
      <c r="A33" s="20" t="s">
        <v>53</v>
      </c>
      <c r="B33" s="21" t="s">
        <v>133</v>
      </c>
      <c r="C33" s="32">
        <v>30</v>
      </c>
      <c r="D33" s="38"/>
      <c r="E33" s="32">
        <v>1</v>
      </c>
      <c r="F33" s="32">
        <v>2</v>
      </c>
      <c r="G33" s="32">
        <v>4</v>
      </c>
      <c r="H33" s="32"/>
      <c r="I33" s="32"/>
      <c r="J33" s="31"/>
      <c r="K33" s="31"/>
      <c r="L33" s="31"/>
      <c r="M33" s="31"/>
      <c r="N33" s="31">
        <f>E33*E5+F33*F5+G33*G5+H33*H5+I33*I5</f>
        <v>30</v>
      </c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</row>
    <row r="34" spans="1:48" ht="11.25" customHeight="1">
      <c r="A34" s="20" t="s">
        <v>54</v>
      </c>
      <c r="B34" s="36" t="s">
        <v>152</v>
      </c>
      <c r="C34" s="32">
        <v>128</v>
      </c>
      <c r="D34" s="32">
        <v>28</v>
      </c>
      <c r="E34" s="32">
        <v>4</v>
      </c>
      <c r="F34" s="32">
        <v>4</v>
      </c>
      <c r="G34" s="32">
        <v>4</v>
      </c>
      <c r="H34" s="32">
        <v>4</v>
      </c>
      <c r="I34" s="32">
        <v>4</v>
      </c>
      <c r="J34" s="31"/>
      <c r="K34" s="31"/>
      <c r="L34" s="31"/>
      <c r="M34" s="31"/>
      <c r="N34" s="31">
        <v>128</v>
      </c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</row>
    <row r="35" spans="1:48" ht="12" customHeight="1">
      <c r="A35" s="20" t="s">
        <v>55</v>
      </c>
      <c r="B35" s="36" t="s">
        <v>153</v>
      </c>
      <c r="C35" s="32">
        <v>48</v>
      </c>
      <c r="D35" s="32">
        <v>18</v>
      </c>
      <c r="E35" s="32">
        <v>3</v>
      </c>
      <c r="F35" s="32">
        <v>1</v>
      </c>
      <c r="G35" s="32">
        <v>1</v>
      </c>
      <c r="H35" s="32">
        <v>1</v>
      </c>
      <c r="I35" s="32">
        <v>1</v>
      </c>
      <c r="J35" s="31"/>
      <c r="K35" s="31"/>
      <c r="L35" s="31"/>
      <c r="M35" s="31"/>
      <c r="N35" s="31">
        <v>48</v>
      </c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</row>
    <row r="36" spans="1:48" ht="12" customHeight="1">
      <c r="A36" s="20" t="s">
        <v>56</v>
      </c>
      <c r="B36" s="36" t="s">
        <v>154</v>
      </c>
      <c r="C36" s="32">
        <v>34</v>
      </c>
      <c r="D36" s="32">
        <v>12</v>
      </c>
      <c r="E36" s="32">
        <v>2</v>
      </c>
      <c r="F36" s="32">
        <v>2</v>
      </c>
      <c r="G36" s="32"/>
      <c r="H36" s="32"/>
      <c r="I36" s="32"/>
      <c r="J36" s="31"/>
      <c r="K36" s="31"/>
      <c r="L36" s="31"/>
      <c r="M36" s="31"/>
      <c r="N36" s="31">
        <v>34</v>
      </c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</row>
    <row r="37" spans="1:48" ht="12" customHeight="1">
      <c r="A37" s="20" t="s">
        <v>145</v>
      </c>
      <c r="B37" s="36" t="s">
        <v>155</v>
      </c>
      <c r="C37" s="32">
        <v>56</v>
      </c>
      <c r="D37" s="32">
        <v>10</v>
      </c>
      <c r="E37" s="32">
        <v>1</v>
      </c>
      <c r="F37" s="32">
        <v>2</v>
      </c>
      <c r="G37" s="32">
        <v>2</v>
      </c>
      <c r="H37" s="32">
        <v>2</v>
      </c>
      <c r="I37" s="32">
        <v>2</v>
      </c>
      <c r="J37" s="31"/>
      <c r="K37" s="31"/>
      <c r="L37" s="31"/>
      <c r="M37" s="31"/>
      <c r="N37" s="31">
        <v>56</v>
      </c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</row>
    <row r="38" spans="1:48" ht="19.5" customHeight="1">
      <c r="A38" s="20" t="s">
        <v>57</v>
      </c>
      <c r="B38" s="36" t="s">
        <v>156</v>
      </c>
      <c r="C38" s="32">
        <v>39</v>
      </c>
      <c r="D38" s="32">
        <v>12</v>
      </c>
      <c r="E38" s="32">
        <v>2</v>
      </c>
      <c r="F38" s="32">
        <v>1</v>
      </c>
      <c r="G38" s="32">
        <v>1</v>
      </c>
      <c r="H38" s="32">
        <v>1</v>
      </c>
      <c r="I38" s="32"/>
      <c r="J38" s="31"/>
      <c r="K38" s="31"/>
      <c r="L38" s="31"/>
      <c r="M38" s="31"/>
      <c r="N38" s="31">
        <v>39</v>
      </c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</row>
    <row r="39" spans="1:48" ht="20.25" customHeight="1">
      <c r="A39" s="40" t="s">
        <v>167</v>
      </c>
      <c r="B39" s="41" t="s">
        <v>58</v>
      </c>
      <c r="C39" s="31">
        <f>AB39+AV39</f>
        <v>310</v>
      </c>
      <c r="D39" s="31">
        <v>50</v>
      </c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>
        <v>14</v>
      </c>
      <c r="P39" s="31">
        <v>7</v>
      </c>
      <c r="Q39" s="31">
        <v>5</v>
      </c>
      <c r="R39" s="31">
        <v>4</v>
      </c>
      <c r="S39" s="31">
        <v>7</v>
      </c>
      <c r="T39" s="31">
        <v>6</v>
      </c>
      <c r="U39" s="31">
        <f>O39*$O$5+P39*$P$5+Q39*$Q$5+R39*$R$5+S39*$S$5+T39*$T$5</f>
        <v>100</v>
      </c>
      <c r="V39" s="31">
        <v>3</v>
      </c>
      <c r="W39" s="31">
        <v>6</v>
      </c>
      <c r="X39" s="31">
        <v>9</v>
      </c>
      <c r="Y39" s="31">
        <v>7</v>
      </c>
      <c r="Z39" s="31">
        <v>7</v>
      </c>
      <c r="AA39" s="31">
        <v>7</v>
      </c>
      <c r="AB39" s="31">
        <f>O39*$O$5+P39*$P$5+Q39*$Q$5+R39*$R$5+S39*$S$5+T39*$T$5+V39*$V$5+W39*$W$5+X39*$X$5+Y39*$Y$5+Z39*$Z$5+AA39*$AA$5</f>
        <v>242</v>
      </c>
      <c r="AC39" s="31">
        <v>2</v>
      </c>
      <c r="AD39" s="31">
        <v>7</v>
      </c>
      <c r="AE39" s="31">
        <v>9</v>
      </c>
      <c r="AF39" s="31">
        <v>3</v>
      </c>
      <c r="AG39" s="31">
        <f>V39*$V$5+W39*$W$5+X39*$X$5+Y39*$Y$5+Z39*$Z$5+AA39*$AA$5+AC39*$AC$5+AD39*$AD$5+AE39*$AE$5+AF39*$AF$5</f>
        <v>183</v>
      </c>
      <c r="AH39" s="31">
        <v>1</v>
      </c>
      <c r="AI39" s="31">
        <v>1</v>
      </c>
      <c r="AJ39" s="31">
        <v>5</v>
      </c>
      <c r="AK39" s="31"/>
      <c r="AL39" s="31">
        <v>1</v>
      </c>
      <c r="AM39" s="31"/>
      <c r="AN39" s="31"/>
      <c r="AO39" s="31"/>
      <c r="AP39" s="31"/>
      <c r="AQ39" s="31"/>
      <c r="AR39" s="31"/>
      <c r="AS39" s="31">
        <f>AH39*$AH$5+AI39*$AI$5+AJ39*$AJ$5+AK39*$AK$5+AL39*$AL$5+AM39*$AM$5</f>
        <v>27</v>
      </c>
      <c r="AT39" s="31"/>
      <c r="AU39" s="31"/>
      <c r="AV39" s="31">
        <f>AC39*AC5+AD39*AD5+AE39*AE5+AF39*AF5+AH39*AH5+AI39*AI5+AJ39*AJ5+AK39*AK5+AL39*AL5+AM39*AM5+AN39*AN5+AO39*AO5</f>
        <v>68</v>
      </c>
    </row>
    <row r="40" spans="1:48" ht="9.75" customHeight="1">
      <c r="A40" s="40" t="s">
        <v>168</v>
      </c>
      <c r="B40" s="42" t="s">
        <v>182</v>
      </c>
      <c r="C40" s="31">
        <f>AB40</f>
        <v>22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>
        <v>1</v>
      </c>
      <c r="P40" s="31">
        <v>1</v>
      </c>
      <c r="Q40" s="31">
        <v>1</v>
      </c>
      <c r="R40" s="31">
        <v>1</v>
      </c>
      <c r="S40" s="31">
        <v>1</v>
      </c>
      <c r="T40" s="31"/>
      <c r="U40" s="31">
        <f t="shared" ref="U40:U44" si="5">O40*$O$5+P40*$P$5+Q40*$Q$5+R40*$R$5+S40*$S$5+T40*$T$5</f>
        <v>15</v>
      </c>
      <c r="V40" s="31">
        <v>1</v>
      </c>
      <c r="W40" s="31"/>
      <c r="X40" s="31"/>
      <c r="Y40" s="31"/>
      <c r="Z40" s="31"/>
      <c r="AA40" s="31"/>
      <c r="AB40" s="31">
        <f>O40*$O$5+P40*$P$5+Q40*$Q$5+R40*$R$5+S40*$S$5+T40*$T$5+V40*$V$5+W40*$W$5+X40*$X$5+Y40*$Y$5+Z40*$Z$5+AA40*$AA$5</f>
        <v>22</v>
      </c>
      <c r="AC40" s="31"/>
      <c r="AD40" s="31"/>
      <c r="AE40" s="31"/>
      <c r="AF40" s="31"/>
      <c r="AG40" s="31">
        <v>7</v>
      </c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</row>
    <row r="41" spans="1:48" ht="9.75" customHeight="1">
      <c r="A41" s="40" t="s">
        <v>169</v>
      </c>
      <c r="B41" s="42" t="s">
        <v>134</v>
      </c>
      <c r="C41" s="31">
        <f>AB41+AV41</f>
        <v>31</v>
      </c>
      <c r="D41" s="31">
        <v>9</v>
      </c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>
        <v>1</v>
      </c>
      <c r="S41" s="31">
        <v>1</v>
      </c>
      <c r="T41" s="31">
        <v>2</v>
      </c>
      <c r="U41" s="31">
        <f t="shared" si="5"/>
        <v>11</v>
      </c>
      <c r="V41" s="31">
        <v>1</v>
      </c>
      <c r="W41" s="31">
        <v>1</v>
      </c>
      <c r="X41" s="31"/>
      <c r="Y41" s="31"/>
      <c r="Z41" s="31"/>
      <c r="AA41" s="31"/>
      <c r="AB41" s="31">
        <f>O41*$O$5+P41*$P$5+Q41*$Q$5+R41*$R$5+S41*$S$5+T41*$T$5+V41*$V$5+W41*$W$5+X41*$X$5+Y41*$Y$5+Z41*$Z$5+AA41*$AA$5</f>
        <v>26</v>
      </c>
      <c r="AC41" s="31"/>
      <c r="AD41" s="31"/>
      <c r="AE41" s="31"/>
      <c r="AF41" s="31"/>
      <c r="AG41" s="31">
        <v>15</v>
      </c>
      <c r="AH41" s="31">
        <v>1</v>
      </c>
      <c r="AI41" s="31">
        <v>1</v>
      </c>
      <c r="AJ41" s="31"/>
      <c r="AK41" s="31"/>
      <c r="AL41" s="31"/>
      <c r="AM41" s="31"/>
      <c r="AN41" s="31"/>
      <c r="AO41" s="31"/>
      <c r="AP41" s="31"/>
      <c r="AQ41" s="31"/>
      <c r="AR41" s="31"/>
      <c r="AS41" s="31">
        <f>AH41*$AH$5+AI41*$AI$5+AJ41*$AJ$5+AK41*$AK$5+AL41*$AL$5+AM41*$AM$5</f>
        <v>5</v>
      </c>
      <c r="AT41" s="31"/>
      <c r="AU41" s="31"/>
      <c r="AV41" s="31">
        <v>5</v>
      </c>
    </row>
    <row r="42" spans="1:48" ht="9.75" customHeight="1">
      <c r="A42" s="40" t="s">
        <v>170</v>
      </c>
      <c r="B42" s="42" t="s">
        <v>135</v>
      </c>
      <c r="C42" s="31">
        <f>AB42+AV42</f>
        <v>55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>
        <v>1</v>
      </c>
      <c r="P42" s="31">
        <v>1</v>
      </c>
      <c r="Q42" s="31">
        <v>1</v>
      </c>
      <c r="R42" s="31">
        <v>1</v>
      </c>
      <c r="S42" s="31">
        <v>1</v>
      </c>
      <c r="T42" s="31">
        <v>1</v>
      </c>
      <c r="U42" s="31">
        <f t="shared" si="5"/>
        <v>16</v>
      </c>
      <c r="V42" s="31">
        <v>1</v>
      </c>
      <c r="W42" s="31">
        <v>1</v>
      </c>
      <c r="X42" s="31">
        <v>1</v>
      </c>
      <c r="Y42" s="31">
        <v>1</v>
      </c>
      <c r="Z42" s="31">
        <v>1</v>
      </c>
      <c r="AA42" s="31">
        <v>1</v>
      </c>
      <c r="AB42" s="31">
        <f>O42*$O$5+P42*$P$5+Q42*$Q$5+R42*$R$5+S42*$S$5+T42*$T$5+V42*$V$5+W42*$W$5+X42*$X$5+Y42*$Y$5+Z42*$Z$5+AA42*$AA$5</f>
        <v>40</v>
      </c>
      <c r="AC42" s="31">
        <v>1</v>
      </c>
      <c r="AD42" s="31">
        <v>1</v>
      </c>
      <c r="AE42" s="31"/>
      <c r="AF42" s="31"/>
      <c r="AG42" s="31">
        <v>29</v>
      </c>
      <c r="AH42" s="31">
        <v>1</v>
      </c>
      <c r="AI42" s="31">
        <v>1</v>
      </c>
      <c r="AJ42" s="31">
        <v>1</v>
      </c>
      <c r="AK42" s="31">
        <v>1</v>
      </c>
      <c r="AL42" s="31"/>
      <c r="AM42" s="31"/>
      <c r="AN42" s="31"/>
      <c r="AO42" s="31"/>
      <c r="AP42" s="31"/>
      <c r="AQ42" s="31"/>
      <c r="AR42" s="31"/>
      <c r="AS42" s="31">
        <f>AH42*$AH$5+AI42*$AI$5+AJ42*$AJ$5+AK42*$AK$5+AL42*$AL$5+AM42*$AM$5</f>
        <v>10</v>
      </c>
      <c r="AT42" s="31"/>
      <c r="AU42" s="31"/>
      <c r="AV42" s="31">
        <f>AC42*AC5+AD42*AD5+AE42*AE5+AF42*AF5+AH42*AH5+AI42*AI5+AJ42*AJ5+AK42*AK5+AL42*AL5+AM42*AM5+AN42*AN5+AO42*AO5</f>
        <v>15</v>
      </c>
    </row>
    <row r="43" spans="1:48" ht="20.25" customHeight="1">
      <c r="A43" s="39" t="s">
        <v>62</v>
      </c>
      <c r="B43" s="43" t="s">
        <v>59</v>
      </c>
      <c r="C43" s="28">
        <f>N43+AB43+AV43</f>
        <v>1262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28">
        <f>N44+N45</f>
        <v>494</v>
      </c>
      <c r="O43" s="31"/>
      <c r="P43" s="31"/>
      <c r="Q43" s="31"/>
      <c r="R43" s="31"/>
      <c r="S43" s="31"/>
      <c r="T43" s="31"/>
      <c r="U43" s="31">
        <v>90</v>
      </c>
      <c r="V43" s="31">
        <f t="shared" ref="V43" si="6">SUM(V44:V45)</f>
        <v>12</v>
      </c>
      <c r="W43" s="31"/>
      <c r="X43" s="31"/>
      <c r="Y43" s="31"/>
      <c r="Z43" s="31"/>
      <c r="AA43" s="31"/>
      <c r="AB43" s="28">
        <f t="shared" ref="AB43:AV43" si="7">SUM(AB44:AB45)</f>
        <v>276</v>
      </c>
      <c r="AC43" s="31"/>
      <c r="AD43" s="31"/>
      <c r="AE43" s="31"/>
      <c r="AF43" s="31"/>
      <c r="AG43" s="31">
        <v>6</v>
      </c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>
        <f t="shared" si="7"/>
        <v>283</v>
      </c>
      <c r="AT43" s="31"/>
      <c r="AU43" s="31"/>
      <c r="AV43" s="28">
        <f t="shared" si="7"/>
        <v>492</v>
      </c>
    </row>
    <row r="44" spans="1:48" ht="9.75" customHeight="1">
      <c r="A44" s="29" t="s">
        <v>63</v>
      </c>
      <c r="B44" s="42" t="s">
        <v>60</v>
      </c>
      <c r="C44" s="31">
        <f>N44+AB44+AV44</f>
        <v>618</v>
      </c>
      <c r="D44" s="31"/>
      <c r="E44" s="31"/>
      <c r="F44" s="32">
        <v>6</v>
      </c>
      <c r="G44" s="32">
        <v>6</v>
      </c>
      <c r="H44" s="32">
        <v>12</v>
      </c>
      <c r="I44" s="32">
        <v>12</v>
      </c>
      <c r="J44" s="31"/>
      <c r="K44" s="31"/>
      <c r="L44" s="31"/>
      <c r="M44" s="31"/>
      <c r="N44" s="31">
        <v>228</v>
      </c>
      <c r="O44" s="31"/>
      <c r="P44" s="31">
        <v>6</v>
      </c>
      <c r="Q44" s="31">
        <v>6</v>
      </c>
      <c r="R44" s="31">
        <v>6</v>
      </c>
      <c r="S44" s="31">
        <v>6</v>
      </c>
      <c r="T44" s="31">
        <v>6</v>
      </c>
      <c r="U44" s="31">
        <f t="shared" si="5"/>
        <v>90</v>
      </c>
      <c r="V44" s="31">
        <v>12</v>
      </c>
      <c r="W44" s="31">
        <v>6</v>
      </c>
      <c r="X44" s="31">
        <v>6</v>
      </c>
      <c r="Y44" s="31">
        <v>6</v>
      </c>
      <c r="Z44" s="31">
        <v>6</v>
      </c>
      <c r="AA44" s="31">
        <v>6</v>
      </c>
      <c r="AB44" s="31">
        <f>O44*$O$5+P44*$P$5+Q44*$Q$5+R44*$R$5+S44*$S$5+T44*$T$5+V44*$V$5+W44*$W$5+X44*$X$5+Y44*$Y$5+Z44*$Z$5+AA44*$AA$5</f>
        <v>276</v>
      </c>
      <c r="AC44" s="31"/>
      <c r="AD44" s="31"/>
      <c r="AE44" s="31"/>
      <c r="AF44" s="31">
        <v>6</v>
      </c>
      <c r="AG44" s="31">
        <f>AC44*AC5+AD44*AD5+AE44*AE5+AF44*AF5</f>
        <v>6</v>
      </c>
      <c r="AH44" s="31">
        <v>6</v>
      </c>
      <c r="AI44" s="31">
        <v>6</v>
      </c>
      <c r="AJ44" s="31"/>
      <c r="AK44" s="31">
        <v>12</v>
      </c>
      <c r="AL44" s="31">
        <v>6</v>
      </c>
      <c r="AM44" s="31">
        <v>6</v>
      </c>
      <c r="AN44" s="31">
        <v>6</v>
      </c>
      <c r="AO44" s="31">
        <v>6</v>
      </c>
      <c r="AP44" s="31">
        <v>12</v>
      </c>
      <c r="AQ44" s="31"/>
      <c r="AR44" s="31"/>
      <c r="AS44" s="31">
        <f>AH44*AH5+AI44*AI5+AK44*AK5+AL44*AL5+AM44*AM5+AN44*AN5+AO44*AO5+AP44*AP5</f>
        <v>108</v>
      </c>
      <c r="AT44" s="31"/>
      <c r="AU44" s="31"/>
      <c r="AV44" s="31">
        <f>AG44+AS44</f>
        <v>114</v>
      </c>
    </row>
    <row r="45" spans="1:48" ht="9.75" customHeight="1">
      <c r="A45" s="29" t="s">
        <v>64</v>
      </c>
      <c r="B45" s="42" t="s">
        <v>61</v>
      </c>
      <c r="C45" s="31">
        <f>N45+AV45</f>
        <v>644</v>
      </c>
      <c r="D45" s="31"/>
      <c r="E45" s="31"/>
      <c r="F45" s="31"/>
      <c r="G45" s="31"/>
      <c r="H45" s="31"/>
      <c r="I45" s="31"/>
      <c r="J45" s="32">
        <v>35</v>
      </c>
      <c r="K45" s="32">
        <v>28</v>
      </c>
      <c r="L45" s="32">
        <v>35</v>
      </c>
      <c r="M45" s="32">
        <v>28</v>
      </c>
      <c r="N45" s="31">
        <v>266</v>
      </c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>
        <v>35</v>
      </c>
      <c r="AR45" s="31"/>
      <c r="AS45" s="31">
        <v>175</v>
      </c>
      <c r="AT45" s="31">
        <v>35</v>
      </c>
      <c r="AU45" s="31">
        <v>28</v>
      </c>
      <c r="AV45" s="31">
        <f>AQ45*AQ5+AT45*AT5+AU45*AU5</f>
        <v>378</v>
      </c>
    </row>
    <row r="46" spans="1:48" ht="9.75" customHeight="1">
      <c r="A46" s="33" t="s">
        <v>65</v>
      </c>
      <c r="B46" s="27" t="s">
        <v>67</v>
      </c>
      <c r="C46" s="31" t="s">
        <v>147</v>
      </c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</row>
    <row r="47" spans="1:48" ht="9.75" customHeight="1">
      <c r="A47" s="33" t="s">
        <v>66</v>
      </c>
      <c r="B47" s="27" t="s">
        <v>68</v>
      </c>
      <c r="C47" s="31">
        <v>35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>
        <v>35</v>
      </c>
      <c r="AS47" s="31"/>
      <c r="AT47" s="31"/>
      <c r="AU47" s="31"/>
      <c r="AV47" s="28">
        <v>35</v>
      </c>
    </row>
    <row r="48" spans="1:48" ht="23.25" customHeight="1">
      <c r="A48" s="39" t="s">
        <v>69</v>
      </c>
      <c r="B48" s="35" t="s">
        <v>71</v>
      </c>
      <c r="C48" s="31">
        <f>N48+AV48</f>
        <v>21</v>
      </c>
      <c r="D48" s="31"/>
      <c r="E48" s="31"/>
      <c r="F48" s="31"/>
      <c r="G48" s="31"/>
      <c r="H48" s="31"/>
      <c r="I48" s="31"/>
      <c r="J48" s="31"/>
      <c r="K48" s="31">
        <v>7</v>
      </c>
      <c r="L48" s="31"/>
      <c r="M48" s="31">
        <v>7</v>
      </c>
      <c r="N48" s="28">
        <v>14</v>
      </c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>
        <v>7</v>
      </c>
      <c r="AV48" s="28">
        <f>AB48+AC48*$AC$5+AD48*$AD$5+AE48*$AE$5+AF48*$AF$5+AH48*$AH$5+AI48*$AI$5+AJ48*$AJ$5+AK48*$AK$5+AL48*$AL$5+AM48*$AM$5+AT48*$AT$5+AU48*$AU$5</f>
        <v>7</v>
      </c>
    </row>
    <row r="49" spans="1:48" ht="21" customHeight="1">
      <c r="A49" s="33" t="s">
        <v>70</v>
      </c>
      <c r="B49" s="43" t="s">
        <v>171</v>
      </c>
      <c r="C49" s="53">
        <f>N49+AB49+AV49</f>
        <v>4268</v>
      </c>
      <c r="D49" s="53"/>
      <c r="E49" s="53">
        <f t="shared" ref="E49:M49" si="8">SUM(E7:E48)</f>
        <v>36</v>
      </c>
      <c r="F49" s="53">
        <f t="shared" si="8"/>
        <v>35</v>
      </c>
      <c r="G49" s="53">
        <f t="shared" si="8"/>
        <v>36</v>
      </c>
      <c r="H49" s="53">
        <f t="shared" si="8"/>
        <v>36</v>
      </c>
      <c r="I49" s="53">
        <f t="shared" si="8"/>
        <v>36</v>
      </c>
      <c r="J49" s="53">
        <f t="shared" si="8"/>
        <v>35</v>
      </c>
      <c r="K49" s="53">
        <f t="shared" si="8"/>
        <v>35</v>
      </c>
      <c r="L49" s="53">
        <f t="shared" si="8"/>
        <v>35</v>
      </c>
      <c r="M49" s="53">
        <f t="shared" si="8"/>
        <v>35</v>
      </c>
      <c r="N49" s="53">
        <f>N6+N18+N19+N24+N27+N32+N43+N48</f>
        <v>1423</v>
      </c>
      <c r="O49" s="31">
        <f t="shared" ref="O49:T49" si="9">SUM(O7:O18,O20:O23,O25:O26,O28:O31,O39:O42,O44:O45,O46:O48)</f>
        <v>36</v>
      </c>
      <c r="P49" s="31">
        <f t="shared" si="9"/>
        <v>36</v>
      </c>
      <c r="Q49" s="31">
        <f t="shared" si="9"/>
        <v>36</v>
      </c>
      <c r="R49" s="31">
        <f t="shared" si="9"/>
        <v>36</v>
      </c>
      <c r="S49" s="31">
        <f t="shared" si="9"/>
        <v>36</v>
      </c>
      <c r="T49" s="31">
        <f t="shared" si="9"/>
        <v>36</v>
      </c>
      <c r="U49" s="31">
        <f>U27+U32</f>
        <v>142</v>
      </c>
      <c r="V49" s="31">
        <f t="shared" ref="V49:AA49" si="10">SUM(V7:V18,V20:V23,V25:V26,V28:V31,V39:V42,V44:V45,V46:V48)</f>
        <v>36</v>
      </c>
      <c r="W49" s="31">
        <f t="shared" si="10"/>
        <v>36</v>
      </c>
      <c r="X49" s="31">
        <f t="shared" si="10"/>
        <v>36</v>
      </c>
      <c r="Y49" s="31">
        <f t="shared" si="10"/>
        <v>36</v>
      </c>
      <c r="Z49" s="31">
        <f t="shared" si="10"/>
        <v>36</v>
      </c>
      <c r="AA49" s="31">
        <f t="shared" si="10"/>
        <v>36</v>
      </c>
      <c r="AB49" s="31">
        <f>AB6+AB18+AB19+AB24+AB32+AB43</f>
        <v>1440</v>
      </c>
      <c r="AC49" s="31">
        <f>SUM(AC7:AC18,AC20:AC23,AC25:AC26,AC28:AC31,AC39:AC42,AC44:AC45,AC46:AC48)</f>
        <v>35</v>
      </c>
      <c r="AD49" s="31">
        <f>SUM(AD7:AD18,AD20:AD23,AD25:AD26,AD28:AD31,AD39:AD42,AD44:AD45,AD46:AD48)</f>
        <v>35</v>
      </c>
      <c r="AE49" s="31">
        <f>SUM(AE7:AE18,AE20:AE23,AE25:AE26,AE28:AE31,AE39:AE42,AE44:AE45,AE46:AE48)</f>
        <v>35</v>
      </c>
      <c r="AF49" s="31">
        <f>SUM(AF7:AF18,AF20:AF23,AF25:AF26,AF28:AF31,AF39:AF42,AF44:AF45,AF46:AF48)</f>
        <v>36</v>
      </c>
      <c r="AG49" s="31">
        <f>AG32+AG43</f>
        <v>240</v>
      </c>
      <c r="AH49" s="31">
        <f t="shared" ref="AH49:AP49" si="11">SUM(AH7:AH18,AH20:AH23,AH25:AH26,AH28:AH31,AH39:AH42,AH44:AH45,AH46:AH48)</f>
        <v>36</v>
      </c>
      <c r="AI49" s="31">
        <f t="shared" si="11"/>
        <v>35</v>
      </c>
      <c r="AJ49" s="31">
        <f t="shared" si="11"/>
        <v>35</v>
      </c>
      <c r="AK49" s="31">
        <f t="shared" si="11"/>
        <v>36</v>
      </c>
      <c r="AL49" s="31">
        <f t="shared" si="11"/>
        <v>35</v>
      </c>
      <c r="AM49" s="31">
        <f t="shared" si="11"/>
        <v>35</v>
      </c>
      <c r="AN49" s="31">
        <f t="shared" si="11"/>
        <v>35</v>
      </c>
      <c r="AO49" s="31">
        <f t="shared" si="11"/>
        <v>35</v>
      </c>
      <c r="AP49" s="31">
        <f t="shared" si="11"/>
        <v>36</v>
      </c>
      <c r="AQ49" s="31">
        <v>35</v>
      </c>
      <c r="AR49" s="31">
        <f>SUM(AR7:AR18,AR20:AR23,AR25:AR26,AR28:AR31,AR39:AR42,AR44:AR45,AR46:AR48)</f>
        <v>35</v>
      </c>
      <c r="AS49" s="31">
        <f>AS27+AS32+AS43</f>
        <v>334</v>
      </c>
      <c r="AT49" s="31">
        <f>SUM(AT7:AT18,AT20:AT23,AT25:AT26,AT28:AT31,AT39:AT42,AT44:AT45,AT46:AT48)</f>
        <v>35</v>
      </c>
      <c r="AU49" s="31">
        <f>SUM(AU7:AU18,AU20:AU23,AU25:AU26,AU28:AU31,AU39:AU42,AU44:AU45,AU46:AU48)</f>
        <v>35</v>
      </c>
      <c r="AV49" s="31">
        <f>AV6+AV18+AV19+AV24+AV27+AV32+AV43+AV47+AV48</f>
        <v>1405</v>
      </c>
    </row>
    <row r="52" spans="1:48" s="2" customFormat="1" ht="15" customHeight="1">
      <c r="A52" s="135" t="s">
        <v>188</v>
      </c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</row>
    <row r="53" spans="1:48" s="2" customFormat="1" ht="15" customHeight="1">
      <c r="A53" s="9"/>
      <c r="B53" s="10"/>
      <c r="C53" s="10"/>
      <c r="D53" s="10"/>
      <c r="E53" s="23"/>
      <c r="F53" s="23"/>
      <c r="G53" s="23"/>
      <c r="H53" s="23"/>
      <c r="I53" s="23"/>
      <c r="J53" s="23"/>
      <c r="K53" s="23"/>
      <c r="L53" s="23"/>
      <c r="M53" s="23"/>
      <c r="N53" s="18"/>
      <c r="O53" s="10"/>
      <c r="P53" s="13"/>
      <c r="Q53" s="13"/>
      <c r="R53" s="13"/>
      <c r="S53" s="13"/>
      <c r="T53" s="13"/>
      <c r="U53" s="15"/>
      <c r="V53" s="13"/>
      <c r="W53" s="10"/>
      <c r="X53" s="13"/>
      <c r="Y53" s="13"/>
      <c r="Z53" s="13"/>
      <c r="AA53" s="13"/>
      <c r="AB53" s="10"/>
      <c r="AC53" s="10"/>
      <c r="AD53" s="13"/>
      <c r="AE53" s="13"/>
      <c r="AF53" s="13"/>
      <c r="AG53" s="15"/>
      <c r="AH53" s="13"/>
      <c r="AI53" s="13"/>
      <c r="AJ53" s="13"/>
      <c r="AK53" s="11"/>
      <c r="AL53" s="13"/>
      <c r="AM53" s="13"/>
      <c r="AN53" s="19"/>
      <c r="AO53" s="19"/>
      <c r="AP53" s="19"/>
      <c r="AQ53" s="22"/>
      <c r="AR53" s="19"/>
      <c r="AS53" s="15"/>
      <c r="AT53" s="13"/>
      <c r="AU53" s="13"/>
      <c r="AV53" s="14"/>
    </row>
    <row r="54" spans="1:48" ht="12.75">
      <c r="B54" s="56" t="s">
        <v>180</v>
      </c>
    </row>
    <row r="55" spans="1:48" ht="12.75">
      <c r="B55" s="57" t="s">
        <v>181</v>
      </c>
      <c r="C55" s="58"/>
      <c r="D55" s="58"/>
      <c r="E55" s="58"/>
      <c r="F55" s="58"/>
      <c r="G55" s="58"/>
      <c r="H55" s="58"/>
      <c r="I55" s="58"/>
      <c r="J55" s="58"/>
      <c r="K55" s="58"/>
    </row>
  </sheetData>
  <mergeCells count="17">
    <mergeCell ref="A1:AV1"/>
    <mergeCell ref="B2:B5"/>
    <mergeCell ref="A2:A5"/>
    <mergeCell ref="C2:C5"/>
    <mergeCell ref="D2:D5"/>
    <mergeCell ref="O3:V3"/>
    <mergeCell ref="W3:AB3"/>
    <mergeCell ref="E2:M2"/>
    <mergeCell ref="E3:F3"/>
    <mergeCell ref="N2:AB2"/>
    <mergeCell ref="AC2:AV2"/>
    <mergeCell ref="A52:AV52"/>
    <mergeCell ref="AC3:AJ3"/>
    <mergeCell ref="AK3:AV3"/>
    <mergeCell ref="O4:AV4"/>
    <mergeCell ref="E4:M4"/>
    <mergeCell ref="G3:M3"/>
  </mergeCells>
  <pageMargins left="0.31496062992125984" right="0.31496062992125984" top="0.15748031496062992" bottom="0.15748031496062992" header="0" footer="0"/>
  <pageSetup paperSize="9" scale="75" orientation="landscape" r:id="rId1"/>
  <ignoredErrors>
    <ignoredError sqref="AB19 U49 C24 C40 AG49 AB43 AB24 AS49 AB4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2023-02-03T12:40:01Z</dcterms:modified>
</cp:coreProperties>
</file>